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chael.nielsen/Library/Mobile Documents/com~apple~CloudDocs/Church Plant/Expenses/Budgets/2026/"/>
    </mc:Choice>
  </mc:AlternateContent>
  <xr:revisionPtr revIDLastSave="0" documentId="13_ncr:1_{34FDBD19-D03C-8F4E-B83F-2812F7FF3FD6}" xr6:coauthVersionLast="47" xr6:coauthVersionMax="47" xr10:uidLastSave="{00000000-0000-0000-0000-000000000000}"/>
  <bookViews>
    <workbookView xWindow="2500" yWindow="1080" windowWidth="41440" windowHeight="27720" xr2:uid="{405B8DB1-98ED-874B-97FE-3196CEE64079}"/>
  </bookViews>
  <sheets>
    <sheet name="2026" sheetId="1" r:id="rId1"/>
    <sheet name="Previous year budget - 2025" sheetId="3" r:id="rId2"/>
  </sheets>
  <definedNames>
    <definedName name="_xlnm.Print_Area" localSheetId="0">'2026'!$A$1:$AF$64</definedName>
    <definedName name="_xlnm.Print_Area" localSheetId="1">'Previous year budget - 2025'!$A$1:$AF$74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F56" i="1"/>
  <c r="F57" i="1" s="1"/>
  <c r="G59" i="1"/>
  <c r="H59" i="1"/>
  <c r="I59" i="1"/>
  <c r="J59" i="1"/>
  <c r="K59" i="1"/>
  <c r="L59" i="1"/>
  <c r="M59" i="1"/>
  <c r="N59" i="1"/>
  <c r="O59" i="1"/>
  <c r="P59" i="1"/>
  <c r="Q59" i="1"/>
  <c r="R59" i="1"/>
  <c r="F59" i="1"/>
  <c r="S45" i="1" l="1"/>
  <c r="S46" i="1"/>
  <c r="S47" i="1"/>
  <c r="S48" i="1"/>
  <c r="L72" i="3"/>
  <c r="K72" i="3"/>
  <c r="J72" i="3"/>
  <c r="Q71" i="3"/>
  <c r="P71" i="3"/>
  <c r="O71" i="3"/>
  <c r="I71" i="3"/>
  <c r="H71" i="3"/>
  <c r="G71" i="3"/>
  <c r="F71" i="3"/>
  <c r="S70" i="3"/>
  <c r="S69" i="3"/>
  <c r="Q68" i="3"/>
  <c r="P68" i="3"/>
  <c r="O68" i="3"/>
  <c r="N68" i="3"/>
  <c r="N71" i="3" s="1"/>
  <c r="M68" i="3"/>
  <c r="M71" i="3" s="1"/>
  <c r="L68" i="3"/>
  <c r="L71" i="3" s="1"/>
  <c r="K68" i="3"/>
  <c r="K71" i="3" s="1"/>
  <c r="J68" i="3"/>
  <c r="J71" i="3" s="1"/>
  <c r="I68" i="3"/>
  <c r="H68" i="3"/>
  <c r="S68" i="3" s="1"/>
  <c r="G68" i="3"/>
  <c r="F68" i="3"/>
  <c r="Q66" i="3"/>
  <c r="Q72" i="3" s="1"/>
  <c r="P66" i="3"/>
  <c r="P72" i="3" s="1"/>
  <c r="O66" i="3"/>
  <c r="O72" i="3" s="1"/>
  <c r="N66" i="3"/>
  <c r="N72" i="3" s="1"/>
  <c r="M66" i="3"/>
  <c r="M72" i="3" s="1"/>
  <c r="L66" i="3"/>
  <c r="K66" i="3"/>
  <c r="J66" i="3"/>
  <c r="I66" i="3"/>
  <c r="I72" i="3" s="1"/>
  <c r="H66" i="3"/>
  <c r="H72" i="3" s="1"/>
  <c r="G66" i="3"/>
  <c r="G72" i="3" s="1"/>
  <c r="F66" i="3"/>
  <c r="F72" i="3" s="1"/>
  <c r="E64" i="3"/>
  <c r="S63" i="3"/>
  <c r="S62" i="3"/>
  <c r="S61" i="3"/>
  <c r="T60" i="3" s="1"/>
  <c r="S58" i="3"/>
  <c r="S57" i="3"/>
  <c r="S56" i="3"/>
  <c r="S55" i="3"/>
  <c r="S54" i="3"/>
  <c r="S53" i="3"/>
  <c r="S52" i="3"/>
  <c r="T51" i="3"/>
  <c r="S49" i="3"/>
  <c r="S48" i="3"/>
  <c r="T47" i="3" s="1"/>
  <c r="S45" i="3"/>
  <c r="S44" i="3"/>
  <c r="S43" i="3"/>
  <c r="S42" i="3"/>
  <c r="T41" i="3"/>
  <c r="S39" i="3"/>
  <c r="S38" i="3"/>
  <c r="S37" i="3"/>
  <c r="S36" i="3"/>
  <c r="S35" i="3"/>
  <c r="T34" i="3" s="1"/>
  <c r="S32" i="3"/>
  <c r="S31" i="3"/>
  <c r="S30" i="3"/>
  <c r="S29" i="3"/>
  <c r="S28" i="3"/>
  <c r="S27" i="3"/>
  <c r="S26" i="3"/>
  <c r="T25" i="3" s="1"/>
  <c r="S23" i="3"/>
  <c r="S22" i="3"/>
  <c r="S21" i="3"/>
  <c r="T20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T5" i="3"/>
  <c r="S66" i="3" l="1"/>
  <c r="S72" i="3"/>
  <c r="V72" i="3" s="1"/>
  <c r="S71" i="3"/>
  <c r="V71" i="3" s="1"/>
  <c r="S33" i="1" l="1"/>
  <c r="Q13" i="1"/>
  <c r="P13" i="1"/>
  <c r="O13" i="1"/>
  <c r="N13" i="1"/>
  <c r="L13" i="1"/>
  <c r="K13" i="1"/>
  <c r="M13" i="1"/>
  <c r="I13" i="1"/>
  <c r="J13" i="1"/>
  <c r="H13" i="1"/>
  <c r="G13" i="1"/>
  <c r="F13" i="1"/>
  <c r="S24" i="1"/>
  <c r="T32" i="1" l="1"/>
  <c r="AA61" i="1"/>
  <c r="S22" i="1"/>
  <c r="S59" i="1"/>
  <c r="S53" i="1"/>
  <c r="S51" i="1"/>
  <c r="S52" i="1"/>
  <c r="G56" i="1"/>
  <c r="G57" i="1" s="1"/>
  <c r="H57" i="1" s="1"/>
  <c r="K56" i="1"/>
  <c r="L56" i="1"/>
  <c r="M56" i="1"/>
  <c r="N56" i="1"/>
  <c r="P56" i="1"/>
  <c r="S14" i="1"/>
  <c r="S28" i="1"/>
  <c r="S29" i="1"/>
  <c r="S37" i="1"/>
  <c r="S23" i="1"/>
  <c r="S10" i="1"/>
  <c r="S21" i="1"/>
  <c r="S27" i="1"/>
  <c r="S30" i="1"/>
  <c r="S8" i="1"/>
  <c r="S9" i="1"/>
  <c r="S36" i="1"/>
  <c r="S38" i="1"/>
  <c r="S41" i="1"/>
  <c r="S42" i="1"/>
  <c r="S6" i="1"/>
  <c r="S15" i="1"/>
  <c r="S18" i="1"/>
  <c r="S19" i="1"/>
  <c r="S20" i="1"/>
  <c r="O56" i="1"/>
  <c r="J56" i="1"/>
  <c r="Q56" i="1"/>
  <c r="H56" i="1"/>
  <c r="I56" i="1"/>
  <c r="S13" i="1"/>
  <c r="I57" i="1" l="1"/>
  <c r="J57" i="1" s="1"/>
  <c r="K57" i="1" s="1"/>
  <c r="L57" i="1" s="1"/>
  <c r="M57" i="1" s="1"/>
  <c r="N57" i="1" s="1"/>
  <c r="O57" i="1" s="1"/>
  <c r="P57" i="1" s="1"/>
  <c r="Q57" i="1" s="1"/>
  <c r="R57" i="1" s="1"/>
  <c r="T17" i="1"/>
  <c r="T12" i="1"/>
  <c r="T44" i="1"/>
  <c r="T40" i="1"/>
  <c r="T35" i="1"/>
  <c r="T26" i="1"/>
  <c r="S7" i="1"/>
  <c r="T5" i="1" s="1"/>
  <c r="T50" i="1"/>
  <c r="S56" i="1" l="1"/>
  <c r="S62" i="1" s="1"/>
  <c r="V62" i="1" l="1"/>
  <c r="AA62" i="1" s="1"/>
  <c r="V61" i="1"/>
</calcChain>
</file>

<file path=xl/sharedStrings.xml><?xml version="1.0" encoding="utf-8"?>
<sst xmlns="http://schemas.openxmlformats.org/spreadsheetml/2006/main" count="242" uniqueCount="128">
  <si>
    <t>Aug</t>
  </si>
  <si>
    <t>Sep</t>
  </si>
  <si>
    <t>Oct</t>
  </si>
  <si>
    <t>Nov</t>
  </si>
  <si>
    <t>Dec</t>
  </si>
  <si>
    <t>Facilities</t>
  </si>
  <si>
    <t>Rent</t>
  </si>
  <si>
    <t>Insurance</t>
  </si>
  <si>
    <t>Equipment</t>
  </si>
  <si>
    <t>Services</t>
  </si>
  <si>
    <t>Total</t>
  </si>
  <si>
    <t>Outreach</t>
  </si>
  <si>
    <t>Payroll</t>
  </si>
  <si>
    <t>Ministry</t>
  </si>
  <si>
    <t>Kids</t>
  </si>
  <si>
    <t>Womens</t>
  </si>
  <si>
    <t>Mens</t>
  </si>
  <si>
    <t>Average Giving</t>
  </si>
  <si>
    <r>
      <t xml:space="preserve">Surplus </t>
    </r>
    <r>
      <rPr>
        <sz val="12"/>
        <color theme="1"/>
        <rFont val="Calibri (Body)"/>
      </rPr>
      <t>(deficit)</t>
    </r>
  </si>
  <si>
    <t>Expected Giving</t>
  </si>
  <si>
    <t>Jan</t>
  </si>
  <si>
    <t>Feb</t>
  </si>
  <si>
    <t>Mar</t>
  </si>
  <si>
    <t>Apr</t>
  </si>
  <si>
    <t>May</t>
  </si>
  <si>
    <t>Jun</t>
  </si>
  <si>
    <t>Jul</t>
  </si>
  <si>
    <t>Pastor Pay</t>
  </si>
  <si>
    <t xml:space="preserve">Music Director Pay </t>
  </si>
  <si>
    <t>EFCA Dues</t>
  </si>
  <si>
    <t>Line No</t>
  </si>
  <si>
    <t>General Fund (2%)</t>
  </si>
  <si>
    <t>RMD Start-Up (2%)</t>
  </si>
  <si>
    <t>ReachNetwork (1%)</t>
  </si>
  <si>
    <t>Missions</t>
  </si>
  <si>
    <t>Category Total</t>
  </si>
  <si>
    <t>Youth</t>
  </si>
  <si>
    <t>Advertising</t>
  </si>
  <si>
    <t>Events</t>
  </si>
  <si>
    <t>est.</t>
  </si>
  <si>
    <t>Notes</t>
  </si>
  <si>
    <t>EFCA rules state that pastor must be receiving his full salary before</t>
  </si>
  <si>
    <t>churches give to these funds</t>
  </si>
  <si>
    <t>Expenditure dates are notional</t>
  </si>
  <si>
    <t>Based on D20 rates</t>
  </si>
  <si>
    <t>Surplus based on Last Years Giving</t>
  </si>
  <si>
    <t>Surplus based on Expected Giving this year</t>
  </si>
  <si>
    <t>Description</t>
  </si>
  <si>
    <t>Surplus based on Actual Giving this year</t>
  </si>
  <si>
    <t>Actual Giving *</t>
  </si>
  <si>
    <t>* Replace Actual giving numbers with real values each month</t>
  </si>
  <si>
    <t>Surplus (deficit)</t>
  </si>
  <si>
    <t>CCLI License</t>
  </si>
  <si>
    <t>Total Planned Expenditures</t>
  </si>
  <si>
    <t>Self-employed.  Self Employment taxes paid our of salary</t>
  </si>
  <si>
    <t>N/A.  Housing Allowance not taxed</t>
  </si>
  <si>
    <t>N/A</t>
  </si>
  <si>
    <t>Pastor Payroll Taxes</t>
  </si>
  <si>
    <t>Pastor Federal Income Tax Witholding</t>
  </si>
  <si>
    <t>Pastor State Income Tax Witholding</t>
  </si>
  <si>
    <t>Pastor Other Witholding</t>
  </si>
  <si>
    <t>Pastor Health Insurance</t>
  </si>
  <si>
    <t>Pastor Retirement Plan</t>
  </si>
  <si>
    <t>Music Director Payroll Taxes</t>
  </si>
  <si>
    <t>Signage Upgrades</t>
  </si>
  <si>
    <t>Communion Supplies</t>
  </si>
  <si>
    <t>Snow Removal</t>
  </si>
  <si>
    <t>Expend only as required</t>
  </si>
  <si>
    <t>Associate Pastor Housing Allowance</t>
  </si>
  <si>
    <t>Associate Pastor Payroll Taxes</t>
  </si>
  <si>
    <r>
      <t xml:space="preserve">Misc Supplies </t>
    </r>
    <r>
      <rPr>
        <sz val="10"/>
        <color theme="1"/>
        <rFont val="Calibri (Body)"/>
      </rPr>
      <t>&amp; Expenses</t>
    </r>
  </si>
  <si>
    <t>Email (Google Workspace)</t>
  </si>
  <si>
    <t>Website (Wix and Godaddy)</t>
  </si>
  <si>
    <t>Misc Ads</t>
  </si>
  <si>
    <t>Expend only as required and recommended by Elders or designated representative(s) (i.e. deacons) - rolled over funds do not count against this year's budget</t>
  </si>
  <si>
    <t>Children's Ministry &amp; Imago Dei Coordinator Stipend</t>
  </si>
  <si>
    <r>
      <t xml:space="preserve">Audio / Video </t>
    </r>
    <r>
      <rPr>
        <sz val="10"/>
        <color theme="1"/>
        <rFont val="Calibri (Body)"/>
      </rPr>
      <t>&amp; Facilities/Equipment</t>
    </r>
    <r>
      <rPr>
        <sz val="10"/>
        <color theme="1"/>
        <rFont val="Calibri"/>
        <family val="2"/>
        <scheme val="minor"/>
      </rPr>
      <t xml:space="preserve"> Upgrades</t>
    </r>
  </si>
  <si>
    <t>2024 Giving Total</t>
  </si>
  <si>
    <t>Roll Over</t>
  </si>
  <si>
    <t>Benevolance Fund</t>
  </si>
  <si>
    <t>Pastor Housing Allowance</t>
  </si>
  <si>
    <t xml:space="preserve">Bibles for the World </t>
  </si>
  <si>
    <t xml:space="preserve">Springs Rescue Mission </t>
  </si>
  <si>
    <t xml:space="preserve">Life Network </t>
  </si>
  <si>
    <t xml:space="preserve">Frontier Partners International </t>
  </si>
  <si>
    <t xml:space="preserve">Discretionary </t>
  </si>
  <si>
    <t>The missions team will decide the distribution in Feb</t>
  </si>
  <si>
    <t>One time donation will be made in Feb or Mar</t>
  </si>
  <si>
    <t>TBD</t>
  </si>
  <si>
    <t>Denny and Sue</t>
  </si>
  <si>
    <t>Bob and Sheila</t>
  </si>
  <si>
    <t>Operations</t>
  </si>
  <si>
    <t>Building Fund</t>
  </si>
  <si>
    <t>For building or procurment of a future meeting space.</t>
  </si>
  <si>
    <t>2026 Starting Balance</t>
  </si>
  <si>
    <t>Projected Balance on 31 Dec, 2026</t>
  </si>
  <si>
    <t>Expected Balance on 31 Dec, 2026</t>
  </si>
  <si>
    <t>Expected Building Fund Balance 31 Dec 2026</t>
  </si>
  <si>
    <t>Totals</t>
  </si>
  <si>
    <t>2025 Spending Total (est)</t>
  </si>
  <si>
    <t>Plan</t>
  </si>
  <si>
    <t>Expected Operations Reserves 31 Dec 2026</t>
  </si>
  <si>
    <t>Small Groups</t>
  </si>
  <si>
    <t xml:space="preserve">2025 Giving Total </t>
  </si>
  <si>
    <t>Annual Budget v1.2</t>
  </si>
  <si>
    <t>Twenty somethings</t>
  </si>
  <si>
    <t>iSing Music App</t>
  </si>
  <si>
    <t>10%    (of previous year = $9,000)</t>
  </si>
  <si>
    <t>Missionaires - A</t>
  </si>
  <si>
    <t>Missionaries - B</t>
  </si>
  <si>
    <t>5%    (of previous year = $4,500)</t>
  </si>
  <si>
    <t>2023 Giving Total</t>
  </si>
  <si>
    <t>Monthly Totals</t>
  </si>
  <si>
    <t>2024 Starting Balance</t>
  </si>
  <si>
    <t>Projected Balance on 31 Dec, 2024</t>
  </si>
  <si>
    <t>Expected Balance on 31 Dec, 2024</t>
  </si>
  <si>
    <t>Annual Budget v1.0</t>
  </si>
  <si>
    <t>ao 30 Dec</t>
  </si>
  <si>
    <t>12%    (of previous year = $16,143)</t>
  </si>
  <si>
    <t>5%    (of previous year = $6,726.50)</t>
  </si>
  <si>
    <t>Expend only as required, Elders' discretion</t>
  </si>
  <si>
    <r>
      <t xml:space="preserve">Misc Supplies </t>
    </r>
    <r>
      <rPr>
        <sz val="10"/>
        <color theme="1"/>
        <rFont val="Calibri (Body)"/>
      </rPr>
      <t>&amp; Expenses (contingency)</t>
    </r>
  </si>
  <si>
    <t xml:space="preserve">One time donation will be made in Jan or Feb </t>
  </si>
  <si>
    <t xml:space="preserve">Expend only as required and recommended by Elders or designated representative(s)  </t>
  </si>
  <si>
    <t>Self-employment taxes</t>
  </si>
  <si>
    <t xml:space="preserve">Surplus based on Actual Giving </t>
  </si>
  <si>
    <t xml:space="preserve">Surplus based on Expected Giving </t>
  </si>
  <si>
    <t>Expected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</si>
</sst>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2"/>
      <color rgb="FF00B050"/>
      <name val="Calibri"/>
      <family val="2"/>
      <scheme val="minor"/>
    </font>
    <font>
      <sz val="10"/>
      <color theme="1"/>
      <name val="Calibri (Body)"/>
    </font>
    <font>
      <i/>
      <sz val="11"/>
      <color theme="1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6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/>
    <xf numFmtId="44" fontId="4" fillId="2" borderId="0" xfId="1" applyFont="1" applyFill="1"/>
    <xf numFmtId="164" fontId="0" fillId="2" borderId="0" xfId="0" applyNumberFormat="1" applyFill="1"/>
    <xf numFmtId="44" fontId="3" fillId="2" borderId="3" xfId="1" applyFont="1" applyFill="1" applyBorder="1"/>
    <xf numFmtId="0" fontId="3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164" fontId="7" fillId="2" borderId="0" xfId="1" applyNumberFormat="1" applyFont="1" applyFill="1"/>
    <xf numFmtId="0" fontId="0" fillId="2" borderId="2" xfId="0" applyFill="1" applyBorder="1"/>
    <xf numFmtId="44" fontId="2" fillId="0" borderId="6" xfId="1" applyFont="1" applyBorder="1"/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44" fontId="2" fillId="3" borderId="0" xfId="1" applyFont="1" applyFill="1" applyBorder="1"/>
    <xf numFmtId="0" fontId="0" fillId="3" borderId="0" xfId="0" applyFill="1"/>
    <xf numFmtId="44" fontId="2" fillId="3" borderId="0" xfId="0" applyNumberFormat="1" applyFont="1" applyFill="1"/>
    <xf numFmtId="44" fontId="0" fillId="2" borderId="7" xfId="0" applyNumberFormat="1" applyFill="1" applyBorder="1"/>
    <xf numFmtId="0" fontId="4" fillId="0" borderId="8" xfId="0" applyFont="1" applyBorder="1"/>
    <xf numFmtId="0" fontId="4" fillId="0" borderId="12" xfId="0" applyFont="1" applyBorder="1"/>
    <xf numFmtId="0" fontId="2" fillId="3" borderId="12" xfId="0" applyFont="1" applyFill="1" applyBorder="1"/>
    <xf numFmtId="44" fontId="2" fillId="3" borderId="12" xfId="1" applyFont="1" applyFill="1" applyBorder="1"/>
    <xf numFmtId="44" fontId="2" fillId="3" borderId="12" xfId="0" applyNumberFormat="1" applyFont="1" applyFill="1" applyBorder="1"/>
    <xf numFmtId="0" fontId="2" fillId="0" borderId="0" xfId="0" applyFont="1"/>
    <xf numFmtId="44" fontId="2" fillId="2" borderId="0" xfId="0" applyNumberFormat="1" applyFont="1" applyFill="1"/>
    <xf numFmtId="0" fontId="0" fillId="3" borderId="14" xfId="0" applyFill="1" applyBorder="1"/>
    <xf numFmtId="0" fontId="4" fillId="0" borderId="2" xfId="0" applyFont="1" applyBorder="1"/>
    <xf numFmtId="0" fontId="2" fillId="0" borderId="2" xfId="0" applyFont="1" applyBorder="1"/>
    <xf numFmtId="44" fontId="2" fillId="0" borderId="15" xfId="1" applyFont="1" applyBorder="1"/>
    <xf numFmtId="0" fontId="2" fillId="2" borderId="2" xfId="0" applyFont="1" applyFill="1" applyBorder="1"/>
    <xf numFmtId="44" fontId="2" fillId="2" borderId="2" xfId="0" applyNumberFormat="1" applyFont="1" applyFill="1" applyBorder="1"/>
    <xf numFmtId="0" fontId="4" fillId="3" borderId="13" xfId="0" applyFont="1" applyFill="1" applyBorder="1"/>
    <xf numFmtId="0" fontId="4" fillId="3" borderId="10" xfId="0" applyFont="1" applyFill="1" applyBorder="1"/>
    <xf numFmtId="0" fontId="0" fillId="3" borderId="12" xfId="0" applyFill="1" applyBorder="1"/>
    <xf numFmtId="44" fontId="3" fillId="4" borderId="3" xfId="1" applyFont="1" applyFill="1" applyBorder="1"/>
    <xf numFmtId="164" fontId="0" fillId="4" borderId="5" xfId="0" applyNumberFormat="1" applyFill="1" applyBorder="1"/>
    <xf numFmtId="0" fontId="0" fillId="4" borderId="8" xfId="0" applyFill="1" applyBorder="1"/>
    <xf numFmtId="0" fontId="0" fillId="4" borderId="9" xfId="0" applyFill="1" applyBorder="1"/>
    <xf numFmtId="44" fontId="0" fillId="4" borderId="10" xfId="1" applyFont="1" applyFill="1" applyBorder="1"/>
    <xf numFmtId="0" fontId="0" fillId="4" borderId="11" xfId="0" applyFill="1" applyBorder="1"/>
    <xf numFmtId="164" fontId="0" fillId="5" borderId="8" xfId="0" applyNumberFormat="1" applyFill="1" applyBorder="1"/>
    <xf numFmtId="0" fontId="0" fillId="5" borderId="9" xfId="0" applyFill="1" applyBorder="1"/>
    <xf numFmtId="164" fontId="0" fillId="5" borderId="10" xfId="0" applyNumberFormat="1" applyFill="1" applyBorder="1"/>
    <xf numFmtId="0" fontId="0" fillId="5" borderId="11" xfId="0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/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44" fontId="11" fillId="2" borderId="0" xfId="1" applyFont="1" applyFill="1"/>
    <xf numFmtId="164" fontId="0" fillId="4" borderId="3" xfId="0" applyNumberFormat="1" applyFill="1" applyBorder="1"/>
    <xf numFmtId="0" fontId="0" fillId="4" borderId="5" xfId="0" applyFill="1" applyBorder="1"/>
    <xf numFmtId="0" fontId="0" fillId="5" borderId="8" xfId="0" applyFill="1" applyBorder="1"/>
    <xf numFmtId="44" fontId="0" fillId="5" borderId="10" xfId="1" applyFont="1" applyFill="1" applyBorder="1"/>
    <xf numFmtId="0" fontId="0" fillId="3" borderId="11" xfId="0" applyFill="1" applyBorder="1"/>
    <xf numFmtId="9" fontId="2" fillId="3" borderId="12" xfId="0" applyNumberFormat="1" applyFont="1" applyFill="1" applyBorder="1"/>
    <xf numFmtId="164" fontId="4" fillId="3" borderId="0" xfId="1" applyNumberFormat="1" applyFont="1" applyFill="1"/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2" fillId="2" borderId="5" xfId="0" applyFont="1" applyFill="1" applyBorder="1"/>
    <xf numFmtId="44" fontId="2" fillId="0" borderId="19" xfId="1" applyFont="1" applyBorder="1"/>
    <xf numFmtId="0" fontId="3" fillId="3" borderId="0" xfId="0" applyFont="1" applyFill="1" applyAlignment="1">
      <alignment horizontal="right"/>
    </xf>
    <xf numFmtId="0" fontId="14" fillId="2" borderId="0" xfId="0" applyFont="1" applyFill="1"/>
    <xf numFmtId="44" fontId="2" fillId="2" borderId="6" xfId="1" applyFont="1" applyFill="1" applyBorder="1"/>
    <xf numFmtId="44" fontId="2" fillId="2" borderId="19" xfId="1" applyFont="1" applyFill="1" applyBorder="1"/>
    <xf numFmtId="0" fontId="13" fillId="2" borderId="0" xfId="0" applyFont="1" applyFill="1" applyAlignment="1">
      <alignment horizontal="left" vertical="top" wrapText="1"/>
    </xf>
    <xf numFmtId="44" fontId="2" fillId="2" borderId="15" xfId="1" applyFont="1" applyFill="1" applyBorder="1"/>
    <xf numFmtId="0" fontId="0" fillId="3" borderId="8" xfId="0" applyFill="1" applyBorder="1"/>
    <xf numFmtId="44" fontId="0" fillId="3" borderId="10" xfId="1" applyFont="1" applyFill="1" applyBorder="1"/>
    <xf numFmtId="164" fontId="0" fillId="3" borderId="0" xfId="0" applyNumberFormat="1" applyFill="1"/>
    <xf numFmtId="44" fontId="2" fillId="0" borderId="2" xfId="0" applyNumberFormat="1" applyFont="1" applyBorder="1"/>
    <xf numFmtId="44" fontId="2" fillId="0" borderId="7" xfId="0" applyNumberFormat="1" applyFont="1" applyBorder="1"/>
    <xf numFmtId="0" fontId="3" fillId="2" borderId="7" xfId="0" applyFont="1" applyFill="1" applyBorder="1"/>
    <xf numFmtId="0" fontId="17" fillId="0" borderId="0" xfId="0" applyFont="1"/>
    <xf numFmtId="0" fontId="17" fillId="0" borderId="2" xfId="0" applyFont="1" applyBorder="1"/>
    <xf numFmtId="164" fontId="16" fillId="2" borderId="2" xfId="1" applyNumberFormat="1" applyFont="1" applyFill="1" applyBorder="1" applyAlignment="1">
      <alignment horizontal="right"/>
    </xf>
    <xf numFmtId="0" fontId="18" fillId="2" borderId="0" xfId="0" applyFont="1" applyFill="1"/>
    <xf numFmtId="44" fontId="18" fillId="0" borderId="19" xfId="1" applyFont="1" applyBorder="1"/>
    <xf numFmtId="0" fontId="18" fillId="2" borderId="2" xfId="0" applyFont="1" applyFill="1" applyBorder="1"/>
    <xf numFmtId="44" fontId="18" fillId="3" borderId="0" xfId="1" applyFont="1" applyFill="1" applyBorder="1"/>
    <xf numFmtId="0" fontId="18" fillId="3" borderId="0" xfId="0" applyFont="1" applyFill="1"/>
    <xf numFmtId="44" fontId="18" fillId="3" borderId="0" xfId="0" applyNumberFormat="1" applyFont="1" applyFill="1"/>
    <xf numFmtId="44" fontId="18" fillId="3" borderId="12" xfId="1" applyFont="1" applyFill="1" applyBorder="1"/>
    <xf numFmtId="0" fontId="18" fillId="3" borderId="12" xfId="0" applyFont="1" applyFill="1" applyBorder="1"/>
    <xf numFmtId="44" fontId="18" fillId="3" borderId="12" xfId="0" applyNumberFormat="1" applyFont="1" applyFill="1" applyBorder="1"/>
    <xf numFmtId="44" fontId="18" fillId="2" borderId="6" xfId="1" applyFont="1" applyFill="1" applyBorder="1"/>
    <xf numFmtId="44" fontId="18" fillId="2" borderId="19" xfId="1" applyFont="1" applyFill="1" applyBorder="1"/>
    <xf numFmtId="44" fontId="19" fillId="3" borderId="12" xfId="1" applyFont="1" applyFill="1" applyBorder="1"/>
    <xf numFmtId="44" fontId="1" fillId="0" borderId="6" xfId="1" applyFont="1" applyBorder="1"/>
    <xf numFmtId="44" fontId="1" fillId="0" borderId="19" xfId="1" applyFont="1" applyBorder="1"/>
    <xf numFmtId="0" fontId="18" fillId="0" borderId="2" xfId="0" applyFont="1" applyBorder="1"/>
    <xf numFmtId="44" fontId="2" fillId="0" borderId="15" xfId="1" applyFont="1" applyFill="1" applyBorder="1"/>
    <xf numFmtId="0" fontId="20" fillId="0" borderId="0" xfId="0" applyFont="1"/>
    <xf numFmtId="164" fontId="16" fillId="2" borderId="0" xfId="1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right"/>
    </xf>
    <xf numFmtId="0" fontId="3" fillId="2" borderId="5" xfId="0" applyFont="1" applyFill="1" applyBorder="1"/>
    <xf numFmtId="0" fontId="0" fillId="3" borderId="20" xfId="0" applyFill="1" applyBorder="1"/>
    <xf numFmtId="165" fontId="0" fillId="3" borderId="21" xfId="1" applyNumberFormat="1" applyFont="1" applyFill="1" applyBorder="1" applyAlignment="1">
      <alignment horizontal="left"/>
    </xf>
    <xf numFmtId="44" fontId="0" fillId="3" borderId="9" xfId="1" applyFont="1" applyFill="1" applyBorder="1" applyAlignment="1">
      <alignment horizontal="right"/>
    </xf>
    <xf numFmtId="44" fontId="2" fillId="3" borderId="2" xfId="1" applyFont="1" applyFill="1" applyBorder="1" applyAlignment="1">
      <alignment horizontal="right"/>
    </xf>
    <xf numFmtId="44" fontId="21" fillId="0" borderId="19" xfId="1" applyFont="1" applyBorder="1"/>
    <xf numFmtId="44" fontId="21" fillId="2" borderId="0" xfId="0" applyNumberFormat="1" applyFont="1" applyFill="1"/>
    <xf numFmtId="44" fontId="21" fillId="0" borderId="15" xfId="1" applyFont="1" applyBorder="1"/>
    <xf numFmtId="44" fontId="21" fillId="2" borderId="2" xfId="0" applyNumberFormat="1" applyFont="1" applyFill="1" applyBorder="1"/>
    <xf numFmtId="44" fontId="0" fillId="3" borderId="12" xfId="1" applyFont="1" applyFill="1" applyBorder="1"/>
    <xf numFmtId="44" fontId="0" fillId="0" borderId="6" xfId="1" applyFont="1" applyBorder="1"/>
    <xf numFmtId="44" fontId="0" fillId="0" borderId="19" xfId="1" applyFont="1" applyBorder="1"/>
    <xf numFmtId="44" fontId="21" fillId="0" borderId="6" xfId="1" applyFont="1" applyBorder="1"/>
    <xf numFmtId="0" fontId="0" fillId="3" borderId="9" xfId="0" applyFill="1" applyBorder="1"/>
    <xf numFmtId="0" fontId="22" fillId="5" borderId="11" xfId="0" applyFont="1" applyFill="1" applyBorder="1"/>
    <xf numFmtId="0" fontId="22" fillId="4" borderId="11" xfId="0" applyFont="1" applyFill="1" applyBorder="1"/>
    <xf numFmtId="44" fontId="0" fillId="3" borderId="0" xfId="0" applyNumberFormat="1" applyFill="1"/>
    <xf numFmtId="164" fontId="3" fillId="2" borderId="3" xfId="1" applyNumberFormat="1" applyFont="1" applyFill="1" applyBorder="1"/>
    <xf numFmtId="164" fontId="7" fillId="3" borderId="0" xfId="1" applyNumberFormat="1" applyFont="1" applyFill="1"/>
    <xf numFmtId="164" fontId="3" fillId="3" borderId="0" xfId="1" applyNumberFormat="1" applyFont="1" applyFill="1"/>
    <xf numFmtId="164" fontId="3" fillId="2" borderId="3" xfId="0" applyNumberFormat="1" applyFont="1" applyFill="1" applyBorder="1"/>
    <xf numFmtId="164" fontId="0" fillId="5" borderId="3" xfId="0" applyNumberFormat="1" applyFill="1" applyBorder="1"/>
    <xf numFmtId="0" fontId="0" fillId="5" borderId="5" xfId="0" applyFill="1" applyBorder="1"/>
    <xf numFmtId="0" fontId="0" fillId="3" borderId="0" xfId="0" applyFill="1" applyAlignment="1">
      <alignment horizontal="righ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431800</xdr:colOff>
      <xdr:row>0</xdr:row>
      <xdr:rowOff>0</xdr:rowOff>
    </xdr:from>
    <xdr:to>
      <xdr:col>12</xdr:col>
      <xdr:colOff>457200</xdr:colOff>
      <xdr:row>1</xdr:row>
      <xdr:rowOff>517534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B3DE6-3FAD-4B52-9D23-215842ACA2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98" t="23288" r="20915" b="22970"/>
        <a:stretch/>
      </xdr:blipFill>
      <xdr:spPr>
        <a:xfrm>
          <a:off x="7581900" y="0"/>
          <a:ext cx="3429000" cy="1139834"/>
        </a:xfrm>
        <a:prstGeom prst="rect">
          <a:avLst/>
        </a:prstGeom>
      </xdr:spPr>
    </xdr:pic>
    <xdr:clientData/>
  </xdr:twoCellAnchor>
  <xdr:oneCellAnchor>
    <xdr:from>
      <xdr:col>0</xdr:col>
      <xdr:colOff>25400</xdr:colOff>
      <xdr:row>1</xdr:row>
      <xdr:rowOff>50800</xdr:rowOff>
    </xdr:from>
    <xdr:ext cx="8407400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253C36-0B34-2D17-6A22-DE237B873285}"/>
            </a:ext>
          </a:extLst>
        </xdr:cNvPr>
        <xdr:cNvSpPr txBox="1"/>
      </xdr:nvSpPr>
      <xdr:spPr>
        <a:xfrm>
          <a:off x="25400" y="660400"/>
          <a:ext cx="84074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rgbClr val="00B050"/>
              </a:solidFill>
            </a:rPr>
            <a:t>Affirmed by the Congregation on 4 Jan 2026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431800</xdr:colOff>
      <xdr:row>0</xdr:row>
      <xdr:rowOff>0</xdr:rowOff>
    </xdr:from>
    <xdr:to>
      <xdr:col>12</xdr:col>
      <xdr:colOff>457200</xdr:colOff>
      <xdr:row>1</xdr:row>
      <xdr:rowOff>517534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38977D-2B5D-524C-BFF8-79ADD7F9C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98" t="23288" r="20915" b="22970"/>
        <a:stretch/>
      </xdr:blipFill>
      <xdr:spPr>
        <a:xfrm>
          <a:off x="8521700" y="0"/>
          <a:ext cx="3429000" cy="112713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25400</xdr:rowOff>
    </xdr:from>
    <xdr:ext cx="8407400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5B2DAD-5742-534A-B6BA-0ED4183DC345}"/>
            </a:ext>
          </a:extLst>
        </xdr:cNvPr>
        <xdr:cNvSpPr txBox="1"/>
      </xdr:nvSpPr>
      <xdr:spPr>
        <a:xfrm>
          <a:off x="0" y="635000"/>
          <a:ext cx="8407400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tx1"/>
              </a:solidFill>
            </a:rPr>
            <a:t>V1.1  Affirmed </a:t>
          </a:r>
          <a:r>
            <a:rPr lang="en-US" sz="1400"/>
            <a:t>by the congregation on 11 May 2025</a:t>
          </a:r>
          <a:endParaRPr lang="en-US" sz="1400">
            <a:solidFill>
              <a:srgbClr val="FF0000"/>
            </a:solidFill>
          </a:endParaRPr>
        </a:p>
        <a:p>
          <a:r>
            <a:rPr lang="en-US" sz="1400">
              <a:solidFill>
                <a:srgbClr val="FF0000"/>
              </a:solidFill>
            </a:rPr>
            <a:t>V1.2 Affirmed by the members on 24 Aug 2025 - </a:t>
          </a:r>
          <a:r>
            <a:rPr lang="en-US" sz="1400" baseline="0">
              <a:solidFill>
                <a:srgbClr val="FF0000"/>
              </a:solidFill>
            </a:rPr>
            <a:t> changes</a:t>
          </a:r>
          <a:r>
            <a:rPr lang="en-US" sz="1400">
              <a:solidFill>
                <a:srgbClr val="FF0000"/>
              </a:solidFill>
            </a:rPr>
            <a:t> in Red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ECE2-3296-0843-A485-CA92B8FF3A1E}">
  <sheetPr codeName="Sheet1">
    <pageSetUpPr fitToPage="1"/>
  </sheetPr>
  <dimension ref="A1:AF75"/>
  <sheetViews>
    <sheetView tabSelected="1" workbookViewId="0">
      <pane ySplit="3" topLeftCell="A6" activePane="bottomLeft" state="frozen"/>
      <selection activeCell="J1" sqref="J1"/>
      <selection pane="bottomLeft" activeCell="D12" sqref="D12"/>
    </sheetView>
  </sheetViews>
  <sheetFormatPr baseColWidth="10" defaultColWidth="10.83203125" defaultRowHeight="16" x14ac:dyDescent="0.2"/>
  <cols>
    <col min="1" max="1" width="1.33203125" style="3" customWidth="1"/>
    <col min="2" max="2" width="14.83203125" customWidth="1"/>
    <col min="3" max="3" width="10" customWidth="1"/>
    <col min="4" max="4" width="37.1640625" customWidth="1"/>
    <col min="5" max="5" width="9.33203125" customWidth="1"/>
    <col min="6" max="17" width="11.1640625" customWidth="1"/>
    <col min="18" max="18" width="0.6640625" customWidth="1"/>
    <col min="19" max="19" width="14.5" customWidth="1"/>
    <col min="20" max="20" width="13.6640625" customWidth="1"/>
    <col min="21" max="21" width="4.6640625" customWidth="1"/>
    <col min="22" max="22" width="13.33203125" customWidth="1"/>
    <col min="26" max="26" width="14" customWidth="1"/>
    <col min="27" max="27" width="13.5" bestFit="1" customWidth="1"/>
    <col min="31" max="31" width="12.33203125" customWidth="1"/>
    <col min="32" max="32" width="5.1640625" style="3" customWidth="1"/>
  </cols>
  <sheetData>
    <row r="1" spans="1:32" ht="48" thickBot="1" x14ac:dyDescent="0.6">
      <c r="A1" s="127">
        <v>2026</v>
      </c>
      <c r="B1" s="128"/>
      <c r="C1" s="66" t="s">
        <v>116</v>
      </c>
      <c r="D1" s="6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ht="55" customHeight="1" thickBot="1" x14ac:dyDescent="0.35">
      <c r="A2" s="1"/>
      <c r="B2" s="73"/>
      <c r="C2" s="1"/>
      <c r="D2" s="2"/>
      <c r="E2" s="2"/>
      <c r="F2" s="49">
        <v>4</v>
      </c>
      <c r="G2" s="49">
        <v>4</v>
      </c>
      <c r="H2" s="49">
        <v>5</v>
      </c>
      <c r="I2" s="49">
        <v>4</v>
      </c>
      <c r="J2" s="49">
        <v>4</v>
      </c>
      <c r="K2" s="49">
        <v>5</v>
      </c>
      <c r="L2" s="49">
        <v>4</v>
      </c>
      <c r="M2" s="49">
        <v>4</v>
      </c>
      <c r="N2" s="49">
        <v>5</v>
      </c>
      <c r="O2" s="49">
        <v>4</v>
      </c>
      <c r="P2" s="49">
        <v>4</v>
      </c>
      <c r="Q2" s="49">
        <v>5</v>
      </c>
      <c r="R2" s="2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2" ht="22" thickBot="1" x14ac:dyDescent="0.3">
      <c r="A3" s="2"/>
      <c r="B3" s="2"/>
      <c r="C3" s="50" t="s">
        <v>30</v>
      </c>
      <c r="D3" s="50" t="s">
        <v>47</v>
      </c>
      <c r="E3" s="80" t="s">
        <v>78</v>
      </c>
      <c r="F3" s="63" t="s">
        <v>20</v>
      </c>
      <c r="G3" s="64" t="s">
        <v>21</v>
      </c>
      <c r="H3" s="64" t="s">
        <v>22</v>
      </c>
      <c r="I3" s="64" t="s">
        <v>23</v>
      </c>
      <c r="J3" s="64" t="s">
        <v>24</v>
      </c>
      <c r="K3" s="64" t="s">
        <v>25</v>
      </c>
      <c r="L3" s="64" t="s">
        <v>26</v>
      </c>
      <c r="M3" s="64" t="s">
        <v>0</v>
      </c>
      <c r="N3" s="64" t="s">
        <v>1</v>
      </c>
      <c r="O3" s="64" t="s">
        <v>2</v>
      </c>
      <c r="P3" s="64" t="s">
        <v>3</v>
      </c>
      <c r="Q3" s="65" t="s">
        <v>4</v>
      </c>
      <c r="R3" s="48"/>
      <c r="S3" s="53" t="s">
        <v>10</v>
      </c>
      <c r="T3" s="52" t="s">
        <v>35</v>
      </c>
      <c r="U3" s="50"/>
      <c r="V3" s="54" t="s">
        <v>40</v>
      </c>
      <c r="W3" s="3"/>
      <c r="X3" s="3"/>
      <c r="Y3" s="3"/>
      <c r="Z3" s="3"/>
      <c r="AA3" s="3"/>
      <c r="AB3" s="3"/>
      <c r="AC3" s="3"/>
      <c r="AD3" s="3"/>
      <c r="AE3" s="3"/>
    </row>
    <row r="4" spans="1:32" s="3" customFormat="1" ht="12" customHeight="1" thickBot="1" x14ac:dyDescent="0.25">
      <c r="A4" s="14"/>
      <c r="B4" s="51"/>
      <c r="C4" s="51"/>
      <c r="D4" s="51"/>
      <c r="E4" s="1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4"/>
      <c r="S4" s="18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7" customHeight="1" thickBot="1" x14ac:dyDescent="0.25">
      <c r="A5" s="14"/>
      <c r="B5" s="20" t="s">
        <v>12</v>
      </c>
      <c r="C5" s="21">
        <v>1000</v>
      </c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2"/>
      <c r="S5" s="24"/>
      <c r="T5" s="19">
        <f>SUM(S6:S10)</f>
        <v>40918</v>
      </c>
      <c r="U5" s="17"/>
      <c r="V5" s="3"/>
      <c r="W5" s="3"/>
      <c r="X5" s="3"/>
      <c r="Y5" s="3"/>
      <c r="Z5" s="3"/>
      <c r="AA5" s="3"/>
      <c r="AB5" s="3"/>
      <c r="AC5" s="3"/>
      <c r="AD5" s="3"/>
      <c r="AE5" s="3"/>
      <c r="AF5" s="17"/>
    </row>
    <row r="6" spans="1:32" x14ac:dyDescent="0.2">
      <c r="A6" s="14"/>
      <c r="B6" s="33"/>
      <c r="C6" s="13">
        <v>1011</v>
      </c>
      <c r="D6" s="25" t="s">
        <v>27</v>
      </c>
      <c r="E6" s="25"/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2"/>
      <c r="S6" s="26">
        <f t="shared" ref="S6:S53" si="0">SUM(F6:Q6)</f>
        <v>0</v>
      </c>
      <c r="T6" s="27"/>
      <c r="U6" s="17"/>
      <c r="V6" s="3"/>
      <c r="W6" s="3"/>
      <c r="X6" s="3"/>
      <c r="Y6" s="3"/>
      <c r="Z6" s="3"/>
      <c r="AA6" s="3"/>
      <c r="AB6" s="3"/>
      <c r="AC6" s="3"/>
      <c r="AD6" s="3"/>
      <c r="AE6" s="3"/>
      <c r="AF6" s="17"/>
    </row>
    <row r="7" spans="1:32" x14ac:dyDescent="0.2">
      <c r="A7" s="14"/>
      <c r="B7" s="33"/>
      <c r="C7" s="13">
        <v>1012</v>
      </c>
      <c r="D7" s="25" t="s">
        <v>80</v>
      </c>
      <c r="E7" s="25"/>
      <c r="F7" s="12">
        <v>2167.5</v>
      </c>
      <c r="G7" s="12">
        <v>2167.5</v>
      </c>
      <c r="H7" s="12">
        <v>2167.5</v>
      </c>
      <c r="I7" s="12">
        <v>2167.5</v>
      </c>
      <c r="J7" s="12">
        <v>2167.5</v>
      </c>
      <c r="K7" s="12">
        <v>2167.5</v>
      </c>
      <c r="L7" s="12">
        <v>2167.5</v>
      </c>
      <c r="M7" s="12">
        <v>2167.5</v>
      </c>
      <c r="N7" s="12">
        <v>2167.5</v>
      </c>
      <c r="O7" s="12">
        <v>2167.5</v>
      </c>
      <c r="P7" s="12">
        <v>2167.5</v>
      </c>
      <c r="Q7" s="12">
        <v>2167.5</v>
      </c>
      <c r="R7" s="2"/>
      <c r="S7" s="26">
        <f t="shared" si="0"/>
        <v>26010</v>
      </c>
      <c r="T7" s="27"/>
      <c r="U7" s="17"/>
      <c r="V7" s="3"/>
      <c r="W7" s="3"/>
      <c r="X7" s="3"/>
      <c r="Y7" s="3"/>
      <c r="Z7" s="3"/>
      <c r="AA7" s="3"/>
      <c r="AB7" s="3"/>
      <c r="AC7" s="3"/>
      <c r="AD7" s="3"/>
      <c r="AE7" s="3"/>
      <c r="AF7" s="17"/>
    </row>
    <row r="8" spans="1:32" x14ac:dyDescent="0.2">
      <c r="A8" s="14"/>
      <c r="B8" s="33"/>
      <c r="C8" s="13">
        <v>1021</v>
      </c>
      <c r="D8" s="25" t="s">
        <v>57</v>
      </c>
      <c r="E8" s="25"/>
      <c r="F8" s="68">
        <v>165.83</v>
      </c>
      <c r="G8" s="68">
        <v>165.83</v>
      </c>
      <c r="H8" s="68">
        <v>165.83</v>
      </c>
      <c r="I8" s="68">
        <v>165.83</v>
      </c>
      <c r="J8" s="68">
        <v>165.83</v>
      </c>
      <c r="K8" s="68">
        <v>165.83</v>
      </c>
      <c r="L8" s="68">
        <v>165.83</v>
      </c>
      <c r="M8" s="68">
        <v>165.83</v>
      </c>
      <c r="N8" s="68">
        <v>165.84</v>
      </c>
      <c r="O8" s="68">
        <v>165.84</v>
      </c>
      <c r="P8" s="68">
        <v>165.84</v>
      </c>
      <c r="Q8" s="68">
        <v>165.84</v>
      </c>
      <c r="R8" s="2"/>
      <c r="S8" s="26">
        <f t="shared" si="0"/>
        <v>1989.9999999999998</v>
      </c>
      <c r="T8" s="27"/>
      <c r="U8" s="17"/>
      <c r="V8" s="3" t="s">
        <v>124</v>
      </c>
      <c r="W8" s="3"/>
      <c r="X8" s="3"/>
      <c r="Y8" s="3"/>
      <c r="Z8" s="3"/>
      <c r="AA8" s="3"/>
      <c r="AB8" s="3"/>
      <c r="AC8" s="3"/>
      <c r="AD8" s="3"/>
      <c r="AE8" s="3"/>
      <c r="AF8" s="17"/>
    </row>
    <row r="9" spans="1:32" x14ac:dyDescent="0.2">
      <c r="A9" s="14"/>
      <c r="B9" s="33"/>
      <c r="C9" s="13">
        <v>1111</v>
      </c>
      <c r="D9" s="25" t="s">
        <v>28</v>
      </c>
      <c r="E9" s="25"/>
      <c r="F9" s="68">
        <v>1000</v>
      </c>
      <c r="G9" s="68">
        <v>1000</v>
      </c>
      <c r="H9" s="68">
        <v>1000</v>
      </c>
      <c r="I9" s="68">
        <v>1000</v>
      </c>
      <c r="J9" s="68">
        <v>1000</v>
      </c>
      <c r="K9" s="68">
        <v>1000</v>
      </c>
      <c r="L9" s="68">
        <v>1000</v>
      </c>
      <c r="M9" s="68">
        <v>1000</v>
      </c>
      <c r="N9" s="68">
        <v>1000</v>
      </c>
      <c r="O9" s="68">
        <v>1000</v>
      </c>
      <c r="P9" s="68">
        <v>1000</v>
      </c>
      <c r="Q9" s="68">
        <v>1000</v>
      </c>
      <c r="R9" s="2"/>
      <c r="S9" s="26">
        <f t="shared" si="0"/>
        <v>12000</v>
      </c>
      <c r="T9" s="27"/>
      <c r="U9" s="17"/>
      <c r="V9" s="3"/>
      <c r="W9" s="3"/>
      <c r="X9" s="3"/>
      <c r="Y9" s="3"/>
      <c r="Z9" s="3"/>
      <c r="AA9" s="3"/>
      <c r="AB9" s="3"/>
      <c r="AC9" s="3"/>
      <c r="AD9" s="3"/>
      <c r="AE9" s="3"/>
      <c r="AF9" s="17"/>
    </row>
    <row r="10" spans="1:32" ht="17" thickBot="1" x14ac:dyDescent="0.25">
      <c r="A10" s="14"/>
      <c r="B10" s="34"/>
      <c r="C10" s="28">
        <v>1121</v>
      </c>
      <c r="D10" s="29" t="s">
        <v>63</v>
      </c>
      <c r="E10" s="29"/>
      <c r="F10" s="30">
        <v>76.5</v>
      </c>
      <c r="G10" s="30">
        <v>76.5</v>
      </c>
      <c r="H10" s="30">
        <v>76.5</v>
      </c>
      <c r="I10" s="30">
        <v>76.5</v>
      </c>
      <c r="J10" s="30">
        <v>76.5</v>
      </c>
      <c r="K10" s="30">
        <v>76.5</v>
      </c>
      <c r="L10" s="30">
        <v>76.5</v>
      </c>
      <c r="M10" s="30">
        <v>76.5</v>
      </c>
      <c r="N10" s="30">
        <v>76.5</v>
      </c>
      <c r="O10" s="30">
        <v>76.5</v>
      </c>
      <c r="P10" s="30">
        <v>76.5</v>
      </c>
      <c r="Q10" s="30">
        <v>76.5</v>
      </c>
      <c r="R10" s="31"/>
      <c r="S10" s="32">
        <f t="shared" si="0"/>
        <v>918</v>
      </c>
      <c r="T10" s="60"/>
      <c r="U10" s="17"/>
      <c r="V10" s="3" t="s">
        <v>124</v>
      </c>
      <c r="W10" s="3"/>
      <c r="X10" s="3"/>
      <c r="Y10" s="3"/>
      <c r="Z10" s="3"/>
      <c r="AA10" s="3"/>
      <c r="AB10" s="3"/>
      <c r="AC10" s="3"/>
      <c r="AD10" s="3"/>
      <c r="AE10" s="3"/>
      <c r="AF10" s="17"/>
    </row>
    <row r="11" spans="1:32" ht="17" thickBot="1" x14ac:dyDescent="0.25">
      <c r="A11" s="14"/>
      <c r="B11" s="15"/>
      <c r="C11" s="15"/>
      <c r="D11" s="14"/>
      <c r="E11" s="1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4"/>
      <c r="S11" s="18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7" thickBot="1" x14ac:dyDescent="0.25">
      <c r="A12" s="14"/>
      <c r="B12" s="20" t="s">
        <v>5</v>
      </c>
      <c r="C12" s="21">
        <v>2000</v>
      </c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2"/>
      <c r="S12" s="24"/>
      <c r="T12" s="19">
        <f>SUM(S13:S15)</f>
        <v>24600</v>
      </c>
      <c r="U12" s="17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17"/>
    </row>
    <row r="13" spans="1:32" x14ac:dyDescent="0.2">
      <c r="A13" s="14"/>
      <c r="B13" s="33"/>
      <c r="C13" s="13">
        <v>2011</v>
      </c>
      <c r="D13" s="25" t="s">
        <v>6</v>
      </c>
      <c r="E13" s="25"/>
      <c r="F13" s="12">
        <f>(4*(45+45)*4  +  1*45*3  +  1*40*4)</f>
        <v>1735</v>
      </c>
      <c r="G13" s="12">
        <f>(4*(45+45)*4  +  1*45*3  +  1*40*4)</f>
        <v>1735</v>
      </c>
      <c r="H13" s="12">
        <f>(4*(45+45)*5  +  1*45*4  +  1*40*5)</f>
        <v>2180</v>
      </c>
      <c r="I13" s="12">
        <f>(4*(45+45)*4  +  1*45*3  +  1*40*4)</f>
        <v>1735</v>
      </c>
      <c r="J13" s="12">
        <f>(4*(45+45)*5  +  1*45*4  +  1*40*5)</f>
        <v>2180</v>
      </c>
      <c r="K13" s="12">
        <f>(4*(45+45)*4  +  1*45*3  +  1*40*4)</f>
        <v>1735</v>
      </c>
      <c r="L13" s="12">
        <f>(4*(45+45)*4  +  1*45*3  +  1*40*4)</f>
        <v>1735</v>
      </c>
      <c r="M13" s="12">
        <f>(4*(45+45)*5  +  1*45*4  +  1*40*5)</f>
        <v>2180</v>
      </c>
      <c r="N13" s="12">
        <f>(4*(45+45)*4  +  1*45*3  +  1*40*4)</f>
        <v>1735</v>
      </c>
      <c r="O13" s="12">
        <f>(4*(45+45)*4  +  1*45*3  +  1*40*4)</f>
        <v>1735</v>
      </c>
      <c r="P13" s="12">
        <f>(4*(45+45)*5  +  1*45*4  +  1*40*5)</f>
        <v>2180</v>
      </c>
      <c r="Q13" s="12">
        <f>(4*(45+45)*4  +  1*45*3  +  1*40*4)</f>
        <v>1735</v>
      </c>
      <c r="R13" s="2"/>
      <c r="S13" s="26">
        <f t="shared" si="0"/>
        <v>22600</v>
      </c>
      <c r="T13" s="27"/>
      <c r="U13" s="17"/>
      <c r="V13" s="3" t="s">
        <v>44</v>
      </c>
      <c r="W13" s="3"/>
      <c r="X13" s="3"/>
      <c r="Y13" s="3"/>
      <c r="Z13" s="3"/>
      <c r="AA13" s="3"/>
      <c r="AB13" s="3"/>
      <c r="AC13" s="3"/>
      <c r="AD13" s="3"/>
      <c r="AE13" s="3"/>
      <c r="AF13" s="17"/>
    </row>
    <row r="14" spans="1:32" x14ac:dyDescent="0.2">
      <c r="A14" s="14"/>
      <c r="B14" s="33"/>
      <c r="C14" s="13">
        <v>2091</v>
      </c>
      <c r="D14" s="25" t="s">
        <v>7</v>
      </c>
      <c r="E14" s="25"/>
      <c r="F14" s="85"/>
      <c r="G14" s="68">
        <v>250</v>
      </c>
      <c r="H14" s="68"/>
      <c r="I14" s="68"/>
      <c r="J14" s="68">
        <v>250</v>
      </c>
      <c r="K14" s="68"/>
      <c r="L14" s="68"/>
      <c r="M14" s="68">
        <v>250</v>
      </c>
      <c r="N14" s="68"/>
      <c r="O14" s="68"/>
      <c r="P14" s="68">
        <v>250</v>
      </c>
      <c r="Q14" s="68"/>
      <c r="R14" s="2"/>
      <c r="S14" s="26">
        <f t="shared" si="0"/>
        <v>1000</v>
      </c>
      <c r="T14" s="27"/>
      <c r="U14" s="17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17"/>
    </row>
    <row r="15" spans="1:32" ht="17" thickBot="1" x14ac:dyDescent="0.25">
      <c r="A15" s="14"/>
      <c r="B15" s="34"/>
      <c r="C15" s="28">
        <v>4511</v>
      </c>
      <c r="D15" s="29" t="s">
        <v>66</v>
      </c>
      <c r="E15" s="29"/>
      <c r="F15" s="30">
        <v>250</v>
      </c>
      <c r="G15" s="30">
        <v>250</v>
      </c>
      <c r="H15" s="30"/>
      <c r="I15" s="30"/>
      <c r="J15" s="30"/>
      <c r="K15" s="30"/>
      <c r="L15" s="30"/>
      <c r="M15" s="30"/>
      <c r="N15" s="30"/>
      <c r="O15" s="30"/>
      <c r="P15" s="30">
        <v>250</v>
      </c>
      <c r="Q15" s="30">
        <v>250</v>
      </c>
      <c r="R15" s="31"/>
      <c r="S15" s="32">
        <f>SUM(F15:Q15)</f>
        <v>1000</v>
      </c>
      <c r="T15" s="60"/>
      <c r="U15" s="17"/>
      <c r="V15" s="3" t="s">
        <v>67</v>
      </c>
      <c r="W15" s="3"/>
      <c r="X15" s="3"/>
      <c r="Y15" s="3"/>
      <c r="Z15" s="3"/>
      <c r="AA15" s="3"/>
      <c r="AB15" s="3"/>
      <c r="AC15" s="3"/>
      <c r="AD15" s="3"/>
      <c r="AE15" s="3"/>
      <c r="AF15" s="17"/>
    </row>
    <row r="16" spans="1:32" ht="17" thickBot="1" x14ac:dyDescent="0.25">
      <c r="A16" s="14"/>
      <c r="B16" s="15"/>
      <c r="C16" s="15"/>
      <c r="D16" s="14"/>
      <c r="E16" s="14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4"/>
      <c r="S16" s="18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7" thickBot="1" x14ac:dyDescent="0.25">
      <c r="A17" s="14"/>
      <c r="B17" s="20" t="s">
        <v>13</v>
      </c>
      <c r="C17" s="21">
        <v>3000</v>
      </c>
      <c r="D17" s="22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2"/>
      <c r="S17" s="24"/>
      <c r="T17" s="19">
        <f>SUM(S18:S24)</f>
        <v>8150</v>
      </c>
      <c r="U17" s="1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7"/>
    </row>
    <row r="18" spans="1:32" x14ac:dyDescent="0.2">
      <c r="A18" s="14"/>
      <c r="B18" s="33"/>
      <c r="C18" s="13">
        <v>3011</v>
      </c>
      <c r="D18" s="25" t="s">
        <v>14</v>
      </c>
      <c r="E18" s="25"/>
      <c r="F18" s="12">
        <v>25</v>
      </c>
      <c r="G18" s="12"/>
      <c r="H18" s="12">
        <v>25</v>
      </c>
      <c r="I18" s="12"/>
      <c r="J18" s="12">
        <v>25</v>
      </c>
      <c r="K18" s="12"/>
      <c r="L18" s="12">
        <v>25</v>
      </c>
      <c r="M18" s="12"/>
      <c r="N18" s="12">
        <v>25</v>
      </c>
      <c r="O18" s="12"/>
      <c r="P18" s="12">
        <v>25</v>
      </c>
      <c r="Q18" s="12"/>
      <c r="R18" s="84"/>
      <c r="S18" s="26">
        <f t="shared" si="0"/>
        <v>150</v>
      </c>
      <c r="T18" s="27"/>
      <c r="U18" s="17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7"/>
    </row>
    <row r="19" spans="1:32" x14ac:dyDescent="0.2">
      <c r="A19" s="14"/>
      <c r="B19" s="33"/>
      <c r="C19" s="13">
        <v>3021</v>
      </c>
      <c r="D19" s="25" t="s">
        <v>36</v>
      </c>
      <c r="E19" s="25"/>
      <c r="F19" s="12">
        <v>50</v>
      </c>
      <c r="G19" s="12"/>
      <c r="H19" s="12">
        <v>50</v>
      </c>
      <c r="I19" s="12"/>
      <c r="J19" s="12">
        <v>50</v>
      </c>
      <c r="K19" s="12"/>
      <c r="L19" s="12">
        <v>50</v>
      </c>
      <c r="M19" s="12"/>
      <c r="N19" s="12">
        <v>50</v>
      </c>
      <c r="O19" s="12"/>
      <c r="P19" s="12">
        <v>50</v>
      </c>
      <c r="Q19" s="12"/>
      <c r="R19" s="84"/>
      <c r="S19" s="26">
        <f t="shared" si="0"/>
        <v>300</v>
      </c>
      <c r="T19" s="27"/>
      <c r="U19" s="17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17"/>
    </row>
    <row r="20" spans="1:32" x14ac:dyDescent="0.2">
      <c r="A20" s="14"/>
      <c r="B20" s="33"/>
      <c r="C20" s="13">
        <v>3031</v>
      </c>
      <c r="D20" s="25" t="s">
        <v>15</v>
      </c>
      <c r="E20" s="25"/>
      <c r="F20" s="12">
        <v>50</v>
      </c>
      <c r="G20" s="12">
        <v>50</v>
      </c>
      <c r="H20" s="12">
        <v>50</v>
      </c>
      <c r="I20" s="12">
        <v>50</v>
      </c>
      <c r="J20" s="12">
        <v>50</v>
      </c>
      <c r="K20" s="12">
        <v>50</v>
      </c>
      <c r="L20" s="12">
        <v>50</v>
      </c>
      <c r="M20" s="12">
        <v>50</v>
      </c>
      <c r="N20" s="12">
        <v>50</v>
      </c>
      <c r="O20" s="12">
        <v>50</v>
      </c>
      <c r="P20" s="12">
        <v>50</v>
      </c>
      <c r="Q20" s="12">
        <v>50</v>
      </c>
      <c r="R20" s="84"/>
      <c r="S20" s="26">
        <f t="shared" si="0"/>
        <v>600</v>
      </c>
      <c r="T20" s="27"/>
      <c r="U20" s="17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17"/>
    </row>
    <row r="21" spans="1:32" x14ac:dyDescent="0.2">
      <c r="A21" s="14"/>
      <c r="B21" s="33"/>
      <c r="C21" s="13">
        <v>3041</v>
      </c>
      <c r="D21" s="25" t="s">
        <v>16</v>
      </c>
      <c r="E21" s="25"/>
      <c r="F21" s="12">
        <v>50</v>
      </c>
      <c r="G21" s="12">
        <v>50</v>
      </c>
      <c r="H21" s="12">
        <v>50</v>
      </c>
      <c r="I21" s="12">
        <v>50</v>
      </c>
      <c r="J21" s="12">
        <v>50</v>
      </c>
      <c r="K21" s="12">
        <v>50</v>
      </c>
      <c r="L21" s="12">
        <v>50</v>
      </c>
      <c r="M21" s="12">
        <v>50</v>
      </c>
      <c r="N21" s="12">
        <v>50</v>
      </c>
      <c r="O21" s="12">
        <v>50</v>
      </c>
      <c r="P21" s="12">
        <v>50</v>
      </c>
      <c r="Q21" s="12">
        <v>50</v>
      </c>
      <c r="R21" s="84"/>
      <c r="S21" s="26">
        <f t="shared" si="0"/>
        <v>600</v>
      </c>
      <c r="T21" s="27"/>
      <c r="U21" s="17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17"/>
    </row>
    <row r="22" spans="1:32" x14ac:dyDescent="0.2">
      <c r="A22" s="14"/>
      <c r="B22" s="33"/>
      <c r="C22" s="100">
        <v>3051</v>
      </c>
      <c r="D22" s="25" t="s">
        <v>102</v>
      </c>
      <c r="E22" s="25"/>
      <c r="F22" s="68">
        <v>100</v>
      </c>
      <c r="G22" s="68">
        <v>100</v>
      </c>
      <c r="H22" s="68">
        <v>100</v>
      </c>
      <c r="I22" s="68">
        <v>100</v>
      </c>
      <c r="J22" s="68">
        <v>100</v>
      </c>
      <c r="K22" s="68">
        <v>100</v>
      </c>
      <c r="L22" s="68">
        <v>100</v>
      </c>
      <c r="M22" s="68">
        <v>100</v>
      </c>
      <c r="N22" s="68">
        <v>100</v>
      </c>
      <c r="O22" s="68">
        <v>100</v>
      </c>
      <c r="P22" s="68">
        <v>100</v>
      </c>
      <c r="Q22" s="68">
        <v>100</v>
      </c>
      <c r="R22" s="84"/>
      <c r="S22" s="26">
        <f t="shared" si="0"/>
        <v>1200</v>
      </c>
      <c r="T22" s="27"/>
      <c r="U22" s="1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17"/>
    </row>
    <row r="23" spans="1:32" x14ac:dyDescent="0.2">
      <c r="A23" s="14"/>
      <c r="B23" s="33"/>
      <c r="C23" s="13">
        <v>3111</v>
      </c>
      <c r="D23" s="25" t="s">
        <v>65</v>
      </c>
      <c r="E23" s="25"/>
      <c r="F23" s="68">
        <v>25</v>
      </c>
      <c r="G23" s="68">
        <v>25</v>
      </c>
      <c r="H23" s="68">
        <v>25</v>
      </c>
      <c r="I23" s="68">
        <v>25</v>
      </c>
      <c r="J23" s="68">
        <v>25</v>
      </c>
      <c r="K23" s="68">
        <v>25</v>
      </c>
      <c r="L23" s="68">
        <v>25</v>
      </c>
      <c r="M23" s="68">
        <v>25</v>
      </c>
      <c r="N23" s="68">
        <v>25</v>
      </c>
      <c r="O23" s="68">
        <v>25</v>
      </c>
      <c r="P23" s="68">
        <v>25</v>
      </c>
      <c r="Q23" s="68">
        <v>25</v>
      </c>
      <c r="R23" s="84"/>
      <c r="S23" s="26">
        <f t="shared" si="0"/>
        <v>300</v>
      </c>
      <c r="T23" s="27"/>
      <c r="U23" s="1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17"/>
    </row>
    <row r="24" spans="1:32" ht="17" thickBot="1" x14ac:dyDescent="0.25">
      <c r="A24" s="14"/>
      <c r="B24" s="34"/>
      <c r="C24" s="28">
        <v>3911</v>
      </c>
      <c r="D24" s="29" t="s">
        <v>79</v>
      </c>
      <c r="E24" s="78"/>
      <c r="F24" s="30">
        <v>5000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86"/>
      <c r="S24" s="32">
        <f>SUM(E24:Q24)</f>
        <v>5000</v>
      </c>
      <c r="T24" s="60"/>
      <c r="U24" s="17"/>
      <c r="V24" s="3" t="s">
        <v>123</v>
      </c>
      <c r="W24" s="3"/>
      <c r="X24" s="3"/>
      <c r="Y24" s="3"/>
      <c r="Z24" s="3"/>
      <c r="AA24" s="3"/>
      <c r="AB24" s="3"/>
      <c r="AC24" s="3"/>
      <c r="AD24" s="3"/>
      <c r="AE24" s="3"/>
      <c r="AF24" s="17"/>
    </row>
    <row r="25" spans="1:32" ht="17" thickBot="1" x14ac:dyDescent="0.25">
      <c r="A25" s="14"/>
      <c r="B25" s="15"/>
      <c r="C25" s="15"/>
      <c r="D25" s="14"/>
      <c r="E25" s="14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8"/>
      <c r="S25" s="18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7" thickBot="1" x14ac:dyDescent="0.25">
      <c r="A26" s="14"/>
      <c r="B26" s="20" t="s">
        <v>9</v>
      </c>
      <c r="C26" s="21">
        <v>4000</v>
      </c>
      <c r="D26" s="22"/>
      <c r="E26" s="22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1"/>
      <c r="S26" s="24"/>
      <c r="T26" s="19">
        <f>SUM(S27:S30)</f>
        <v>1330</v>
      </c>
      <c r="U26" s="17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17"/>
    </row>
    <row r="27" spans="1:32" x14ac:dyDescent="0.2">
      <c r="A27" s="14"/>
      <c r="B27" s="33"/>
      <c r="C27" s="13">
        <v>4011</v>
      </c>
      <c r="D27" s="25" t="s">
        <v>52</v>
      </c>
      <c r="E27" s="25"/>
      <c r="F27" s="93"/>
      <c r="G27" s="93"/>
      <c r="H27" s="93"/>
      <c r="I27" s="93"/>
      <c r="J27" s="93"/>
      <c r="K27" s="93"/>
      <c r="L27" s="93"/>
      <c r="M27" s="93"/>
      <c r="N27" s="93"/>
      <c r="O27" s="71">
        <v>400</v>
      </c>
      <c r="P27" s="93"/>
      <c r="Q27" s="93"/>
      <c r="R27" s="84"/>
      <c r="S27" s="26">
        <f>SUM(F27:Q27)</f>
        <v>400</v>
      </c>
      <c r="T27" s="27"/>
      <c r="U27" s="17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17"/>
    </row>
    <row r="28" spans="1:32" x14ac:dyDescent="0.2">
      <c r="A28" s="14"/>
      <c r="B28" s="33"/>
      <c r="C28" s="13">
        <v>4022</v>
      </c>
      <c r="D28" s="25" t="s">
        <v>71</v>
      </c>
      <c r="E28" s="25"/>
      <c r="F28" s="72">
        <v>20</v>
      </c>
      <c r="G28" s="72">
        <v>20</v>
      </c>
      <c r="H28" s="72">
        <v>20</v>
      </c>
      <c r="I28" s="72">
        <v>20</v>
      </c>
      <c r="J28" s="72">
        <v>20</v>
      </c>
      <c r="K28" s="72">
        <v>20</v>
      </c>
      <c r="L28" s="72">
        <v>20</v>
      </c>
      <c r="M28" s="72">
        <v>20</v>
      </c>
      <c r="N28" s="72">
        <v>20</v>
      </c>
      <c r="O28" s="72">
        <v>20</v>
      </c>
      <c r="P28" s="72">
        <v>20</v>
      </c>
      <c r="Q28" s="72">
        <v>20</v>
      </c>
      <c r="R28" s="84"/>
      <c r="S28" s="26">
        <f t="shared" ref="S28:S29" si="1">SUM(F28:Q28)</f>
        <v>240</v>
      </c>
      <c r="T28" s="27"/>
      <c r="U28" s="17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17"/>
    </row>
    <row r="29" spans="1:32" x14ac:dyDescent="0.2">
      <c r="A29" s="14"/>
      <c r="B29" s="33"/>
      <c r="C29" s="13">
        <v>4023</v>
      </c>
      <c r="D29" s="25" t="s">
        <v>72</v>
      </c>
      <c r="E29" s="25"/>
      <c r="F29" s="94"/>
      <c r="G29" s="94"/>
      <c r="H29" s="94"/>
      <c r="I29" s="94"/>
      <c r="J29" s="94"/>
      <c r="K29" s="94"/>
      <c r="L29" s="94"/>
      <c r="M29" s="94"/>
      <c r="N29" s="94"/>
      <c r="O29" s="72">
        <v>350</v>
      </c>
      <c r="P29" s="94"/>
      <c r="Q29" s="72">
        <v>40</v>
      </c>
      <c r="R29" s="84"/>
      <c r="S29" s="26">
        <f t="shared" si="1"/>
        <v>390</v>
      </c>
      <c r="T29" s="27"/>
      <c r="U29" s="1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17"/>
    </row>
    <row r="30" spans="1:32" ht="17" thickBot="1" x14ac:dyDescent="0.25">
      <c r="A30" s="14"/>
      <c r="B30" s="34"/>
      <c r="C30" s="28">
        <v>4111</v>
      </c>
      <c r="D30" s="29" t="s">
        <v>73</v>
      </c>
      <c r="E30" s="29"/>
      <c r="F30" s="74"/>
      <c r="G30" s="74"/>
      <c r="H30" s="74"/>
      <c r="I30" s="74">
        <v>100</v>
      </c>
      <c r="J30" s="30"/>
      <c r="K30" s="30"/>
      <c r="L30" s="30">
        <v>100</v>
      </c>
      <c r="M30" s="30"/>
      <c r="N30" s="30"/>
      <c r="O30" s="30"/>
      <c r="P30" s="30"/>
      <c r="Q30" s="30">
        <v>100</v>
      </c>
      <c r="R30" s="86"/>
      <c r="S30" s="32">
        <f>SUM(F30:Q30)</f>
        <v>300</v>
      </c>
      <c r="T30" s="60"/>
      <c r="U30" s="1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17"/>
    </row>
    <row r="31" spans="1:32" ht="17" thickBot="1" x14ac:dyDescent="0.25">
      <c r="A31" s="14"/>
      <c r="B31" s="15"/>
      <c r="C31" s="15"/>
      <c r="D31" s="14"/>
      <c r="E31" s="14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8"/>
      <c r="S31" s="18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7" thickBot="1" x14ac:dyDescent="0.25">
      <c r="A32" s="14"/>
      <c r="B32" s="20" t="s">
        <v>91</v>
      </c>
      <c r="C32" s="21">
        <v>6000</v>
      </c>
      <c r="D32" s="22"/>
      <c r="E32" s="22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  <c r="S32" s="24"/>
      <c r="T32" s="19">
        <f>S33</f>
        <v>25000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7" thickBot="1" x14ac:dyDescent="0.25">
      <c r="A33" s="14"/>
      <c r="B33" s="34"/>
      <c r="C33" s="28">
        <v>6011</v>
      </c>
      <c r="D33" s="29" t="s">
        <v>92</v>
      </c>
      <c r="E33" s="29"/>
      <c r="F33" s="99">
        <v>25000</v>
      </c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8"/>
      <c r="S33" s="32">
        <f>SUM(F33:Q33)</f>
        <v>25000</v>
      </c>
      <c r="T33" s="60"/>
      <c r="U33" s="17"/>
      <c r="V33" s="3" t="s">
        <v>93</v>
      </c>
      <c r="W33" s="3"/>
      <c r="X33" s="3"/>
      <c r="Y33" s="3"/>
      <c r="Z33" s="3"/>
      <c r="AA33" s="3"/>
      <c r="AB33" s="3"/>
      <c r="AC33" s="3"/>
      <c r="AD33" s="3"/>
      <c r="AE33" s="3"/>
      <c r="AF33" s="17"/>
    </row>
    <row r="34" spans="1:32" ht="17" thickBot="1" x14ac:dyDescent="0.25">
      <c r="A34" s="14"/>
      <c r="B34" s="15"/>
      <c r="C34" s="15"/>
      <c r="D34" s="14"/>
      <c r="E34" s="14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8"/>
      <c r="S34" s="18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7" thickBot="1" x14ac:dyDescent="0.25">
      <c r="A35" s="14"/>
      <c r="B35" s="20" t="s">
        <v>8</v>
      </c>
      <c r="C35" s="21">
        <v>5000</v>
      </c>
      <c r="D35" s="35"/>
      <c r="E35" s="35"/>
      <c r="F35" s="90"/>
      <c r="G35" s="90"/>
      <c r="H35" s="90"/>
      <c r="I35" s="90"/>
      <c r="J35" s="90"/>
      <c r="K35" s="90"/>
      <c r="L35" s="90"/>
      <c r="M35" s="90"/>
      <c r="N35" s="90"/>
      <c r="O35" s="95"/>
      <c r="P35" s="90"/>
      <c r="Q35" s="90"/>
      <c r="R35" s="91"/>
      <c r="S35" s="24"/>
      <c r="T35" s="19">
        <f>SUM(S36:S38)</f>
        <v>10450</v>
      </c>
      <c r="U35" s="17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17"/>
    </row>
    <row r="36" spans="1:32" x14ac:dyDescent="0.2">
      <c r="A36" s="14"/>
      <c r="B36" s="33"/>
      <c r="C36" s="13">
        <v>5111</v>
      </c>
      <c r="D36" s="25" t="s">
        <v>64</v>
      </c>
      <c r="E36" s="25"/>
      <c r="F36" s="12"/>
      <c r="G36" s="12">
        <v>600</v>
      </c>
      <c r="H36" s="12"/>
      <c r="I36" s="12"/>
      <c r="J36" s="12"/>
      <c r="K36" s="12"/>
      <c r="L36" s="12">
        <v>650</v>
      </c>
      <c r="M36" s="12"/>
      <c r="N36" s="96"/>
      <c r="O36" s="12"/>
      <c r="P36" s="12"/>
      <c r="Q36" s="12"/>
      <c r="R36" s="84"/>
      <c r="S36" s="26">
        <f t="shared" si="0"/>
        <v>1250</v>
      </c>
      <c r="T36" s="27"/>
      <c r="U36" s="17"/>
      <c r="V36" s="3" t="s">
        <v>43</v>
      </c>
      <c r="W36" s="3"/>
      <c r="X36" s="3"/>
      <c r="Y36" s="3"/>
      <c r="Z36" s="3"/>
      <c r="AA36" s="3"/>
      <c r="AB36" s="3"/>
      <c r="AC36" s="3"/>
      <c r="AD36" s="3"/>
      <c r="AE36" s="3"/>
      <c r="AF36" s="17"/>
    </row>
    <row r="37" spans="1:32" x14ac:dyDescent="0.2">
      <c r="A37" s="14"/>
      <c r="B37" s="33"/>
      <c r="C37" s="13">
        <v>5211</v>
      </c>
      <c r="D37" s="25" t="s">
        <v>76</v>
      </c>
      <c r="E37" s="25"/>
      <c r="F37" s="68">
        <v>1000</v>
      </c>
      <c r="G37" s="68">
        <v>1500</v>
      </c>
      <c r="H37" s="68"/>
      <c r="I37" s="68"/>
      <c r="J37" s="68"/>
      <c r="K37" s="68"/>
      <c r="L37" s="68">
        <v>2500</v>
      </c>
      <c r="M37" s="68"/>
      <c r="N37" s="97"/>
      <c r="O37" s="68"/>
      <c r="P37" s="68"/>
      <c r="Q37" s="68"/>
      <c r="R37" s="84"/>
      <c r="S37" s="26">
        <f t="shared" si="0"/>
        <v>5000</v>
      </c>
      <c r="T37" s="27"/>
      <c r="U37" s="1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7"/>
    </row>
    <row r="38" spans="1:32" ht="17" thickBot="1" x14ac:dyDescent="0.25">
      <c r="A38" s="14"/>
      <c r="B38" s="34"/>
      <c r="C38" s="28">
        <v>5911</v>
      </c>
      <c r="D38" s="29" t="s">
        <v>121</v>
      </c>
      <c r="E38" s="29"/>
      <c r="F38" s="30">
        <v>350</v>
      </c>
      <c r="G38" s="30">
        <v>350</v>
      </c>
      <c r="H38" s="30">
        <v>350</v>
      </c>
      <c r="I38" s="30">
        <v>350</v>
      </c>
      <c r="J38" s="30">
        <v>350</v>
      </c>
      <c r="K38" s="30">
        <v>350</v>
      </c>
      <c r="L38" s="30">
        <v>350</v>
      </c>
      <c r="M38" s="30">
        <v>350</v>
      </c>
      <c r="N38" s="30">
        <v>350</v>
      </c>
      <c r="O38" s="30">
        <v>350</v>
      </c>
      <c r="P38" s="30">
        <v>350</v>
      </c>
      <c r="Q38" s="30">
        <v>350</v>
      </c>
      <c r="R38" s="86"/>
      <c r="S38" s="32">
        <f t="shared" si="0"/>
        <v>4200</v>
      </c>
      <c r="T38" s="60"/>
      <c r="U38" s="17"/>
      <c r="V38" s="3" t="s">
        <v>120</v>
      </c>
      <c r="W38" s="3"/>
      <c r="X38" s="3"/>
      <c r="Y38" s="3"/>
      <c r="Z38" s="3"/>
      <c r="AA38" s="3"/>
      <c r="AB38" s="3"/>
      <c r="AC38" s="3"/>
      <c r="AD38" s="3"/>
      <c r="AE38" s="3"/>
      <c r="AF38" s="17"/>
    </row>
    <row r="39" spans="1:32" ht="17" thickBot="1" x14ac:dyDescent="0.25">
      <c r="A39" s="14"/>
      <c r="B39" s="15"/>
      <c r="C39" s="15"/>
      <c r="D39" s="14"/>
      <c r="E39" s="14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8"/>
      <c r="S39" s="18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7" thickBot="1" x14ac:dyDescent="0.25">
      <c r="A40" s="14"/>
      <c r="B40" s="20" t="s">
        <v>11</v>
      </c>
      <c r="C40" s="21">
        <v>7000</v>
      </c>
      <c r="D40" s="22"/>
      <c r="E40" s="22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/>
      <c r="S40" s="24"/>
      <c r="T40" s="19">
        <f>SUM(S41:S42)</f>
        <v>1800</v>
      </c>
      <c r="U40" s="17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17"/>
    </row>
    <row r="41" spans="1:32" x14ac:dyDescent="0.2">
      <c r="A41" s="14"/>
      <c r="B41" s="33"/>
      <c r="C41" s="13">
        <v>7011</v>
      </c>
      <c r="D41" s="25" t="s">
        <v>37</v>
      </c>
      <c r="E41" s="25"/>
      <c r="F41" s="12">
        <v>100</v>
      </c>
      <c r="G41" s="12">
        <v>100</v>
      </c>
      <c r="H41" s="12">
        <v>100</v>
      </c>
      <c r="I41" s="12">
        <v>100</v>
      </c>
      <c r="J41" s="12">
        <v>100</v>
      </c>
      <c r="K41" s="12">
        <v>100</v>
      </c>
      <c r="L41" s="12">
        <v>100</v>
      </c>
      <c r="M41" s="12">
        <v>100</v>
      </c>
      <c r="N41" s="12">
        <v>100</v>
      </c>
      <c r="O41" s="12">
        <v>100</v>
      </c>
      <c r="P41" s="12">
        <v>100</v>
      </c>
      <c r="Q41" s="12">
        <v>100</v>
      </c>
      <c r="R41" s="84"/>
      <c r="S41" s="26">
        <f t="shared" si="0"/>
        <v>1200</v>
      </c>
      <c r="T41" s="27"/>
      <c r="U41" s="17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17"/>
    </row>
    <row r="42" spans="1:32" ht="17" thickBot="1" x14ac:dyDescent="0.25">
      <c r="A42" s="14"/>
      <c r="B42" s="34"/>
      <c r="C42" s="28">
        <v>7511</v>
      </c>
      <c r="D42" s="29" t="s">
        <v>38</v>
      </c>
      <c r="E42" s="29"/>
      <c r="F42" s="30"/>
      <c r="G42" s="30"/>
      <c r="H42" s="30"/>
      <c r="I42" s="30">
        <v>200</v>
      </c>
      <c r="J42" s="30"/>
      <c r="K42" s="30"/>
      <c r="L42" s="30"/>
      <c r="M42" s="30">
        <v>200</v>
      </c>
      <c r="N42" s="30"/>
      <c r="O42" s="30"/>
      <c r="P42" s="30"/>
      <c r="Q42" s="30">
        <v>200</v>
      </c>
      <c r="R42" s="86"/>
      <c r="S42" s="32">
        <f t="shared" si="0"/>
        <v>600</v>
      </c>
      <c r="T42" s="60"/>
      <c r="U42" s="17"/>
      <c r="V42" s="3" t="s">
        <v>43</v>
      </c>
      <c r="W42" s="3"/>
      <c r="X42" s="3"/>
      <c r="Y42" s="3"/>
      <c r="Z42" s="3"/>
      <c r="AA42" s="3"/>
      <c r="AB42" s="3"/>
      <c r="AC42" s="3"/>
      <c r="AD42" s="3"/>
      <c r="AE42" s="3"/>
      <c r="AF42" s="17"/>
    </row>
    <row r="43" spans="1:32" ht="17" thickBot="1" x14ac:dyDescent="0.25">
      <c r="A43" s="14"/>
      <c r="B43" s="15"/>
      <c r="C43" s="15"/>
      <c r="D43" s="14"/>
      <c r="E43" s="14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8"/>
      <c r="S43" s="89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7" thickBot="1" x14ac:dyDescent="0.25">
      <c r="A44" s="14"/>
      <c r="B44" s="20" t="s">
        <v>34</v>
      </c>
      <c r="C44" s="21">
        <v>8000</v>
      </c>
      <c r="D44" s="61" t="s">
        <v>118</v>
      </c>
      <c r="E44" s="61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2"/>
      <c r="S44" s="24"/>
      <c r="T44" s="19">
        <f>SUM(S45:S48)</f>
        <v>16143</v>
      </c>
      <c r="U44" s="17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17"/>
    </row>
    <row r="45" spans="1:32" x14ac:dyDescent="0.2">
      <c r="A45" s="14"/>
      <c r="B45" s="33"/>
      <c r="C45" s="13">
        <v>8013</v>
      </c>
      <c r="D45" s="25" t="s">
        <v>83</v>
      </c>
      <c r="E45" s="25"/>
      <c r="F45" s="12">
        <v>3000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84"/>
      <c r="S45" s="26">
        <f t="shared" ref="S45:S48" si="2">SUM(F45:Q45)</f>
        <v>3000</v>
      </c>
      <c r="T45" s="27"/>
      <c r="U45" s="17"/>
      <c r="V45" s="3" t="s">
        <v>122</v>
      </c>
      <c r="W45" s="3"/>
      <c r="X45" s="3"/>
      <c r="Y45" s="3"/>
      <c r="Z45" s="3"/>
      <c r="AA45" s="3"/>
      <c r="AB45" s="3"/>
      <c r="AC45" s="3"/>
      <c r="AD45" s="3"/>
      <c r="AE45" s="3"/>
      <c r="AF45" s="17"/>
    </row>
    <row r="46" spans="1:32" x14ac:dyDescent="0.2">
      <c r="A46" s="14"/>
      <c r="B46" s="33"/>
      <c r="C46" s="13">
        <v>8021</v>
      </c>
      <c r="D46" s="25" t="s">
        <v>85</v>
      </c>
      <c r="E46" s="25"/>
      <c r="F46" s="12">
        <v>1700</v>
      </c>
      <c r="G46" s="12"/>
      <c r="H46" s="12"/>
      <c r="I46" s="12"/>
      <c r="J46" s="12"/>
      <c r="K46" s="12"/>
      <c r="L46" s="12">
        <v>2443</v>
      </c>
      <c r="M46" s="12"/>
      <c r="N46" s="12"/>
      <c r="O46" s="12"/>
      <c r="P46" s="12"/>
      <c r="Q46" s="12"/>
      <c r="R46" s="84"/>
      <c r="S46" s="26">
        <f t="shared" si="2"/>
        <v>4143</v>
      </c>
      <c r="T46" s="27"/>
      <c r="U46" s="17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17"/>
    </row>
    <row r="47" spans="1:32" x14ac:dyDescent="0.2">
      <c r="A47" s="14"/>
      <c r="B47" s="33"/>
      <c r="C47" s="13">
        <v>8111</v>
      </c>
      <c r="D47" s="25" t="s">
        <v>89</v>
      </c>
      <c r="E47" s="25"/>
      <c r="F47" s="12">
        <v>5000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84"/>
      <c r="S47" s="26">
        <f t="shared" si="2"/>
        <v>5000</v>
      </c>
      <c r="T47" s="27"/>
      <c r="U47" s="17"/>
      <c r="V47" s="3" t="s">
        <v>122</v>
      </c>
      <c r="W47" s="3"/>
      <c r="X47" s="3"/>
      <c r="Y47" s="3"/>
      <c r="Z47" s="3"/>
      <c r="AA47" s="3"/>
      <c r="AB47" s="3"/>
      <c r="AC47" s="3"/>
      <c r="AD47" s="3"/>
      <c r="AE47" s="3"/>
      <c r="AF47" s="17"/>
    </row>
    <row r="48" spans="1:32" ht="17" thickBot="1" x14ac:dyDescent="0.25">
      <c r="A48" s="14"/>
      <c r="B48" s="34"/>
      <c r="C48" s="28">
        <v>8121</v>
      </c>
      <c r="D48" s="29" t="s">
        <v>90</v>
      </c>
      <c r="E48" s="29"/>
      <c r="F48" s="30">
        <v>4000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86"/>
      <c r="S48" s="32">
        <f t="shared" si="2"/>
        <v>4000</v>
      </c>
      <c r="T48" s="60"/>
      <c r="U48" s="17"/>
      <c r="V48" s="3" t="s">
        <v>122</v>
      </c>
      <c r="W48" s="3"/>
      <c r="X48" s="3"/>
      <c r="Y48" s="3"/>
      <c r="Z48" s="3"/>
      <c r="AA48" s="3"/>
      <c r="AB48" s="3"/>
      <c r="AC48" s="3"/>
      <c r="AD48" s="3"/>
      <c r="AE48" s="3"/>
      <c r="AF48" s="17"/>
    </row>
    <row r="49" spans="1:32" ht="17" thickBot="1" x14ac:dyDescent="0.25">
      <c r="A49" s="14"/>
      <c r="B49" s="15"/>
      <c r="C49" s="15"/>
      <c r="D49" s="14"/>
      <c r="E49" s="14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4"/>
      <c r="S49" s="18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7" thickBot="1" x14ac:dyDescent="0.25">
      <c r="A50" s="14"/>
      <c r="B50" s="20" t="s">
        <v>29</v>
      </c>
      <c r="C50" s="21">
        <v>9000</v>
      </c>
      <c r="D50" s="22" t="s">
        <v>119</v>
      </c>
      <c r="E50" s="22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1"/>
      <c r="S50" s="92"/>
      <c r="T50" s="19">
        <f>SUM(S50:S53)</f>
        <v>6726.5</v>
      </c>
      <c r="U50" s="17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17"/>
    </row>
    <row r="51" spans="1:32" x14ac:dyDescent="0.2">
      <c r="A51" s="14"/>
      <c r="B51" s="33"/>
      <c r="C51" s="13">
        <v>9001</v>
      </c>
      <c r="D51" s="25" t="s">
        <v>31</v>
      </c>
      <c r="E51" s="25"/>
      <c r="F51" s="12">
        <v>0</v>
      </c>
      <c r="G51" s="12">
        <v>672.65</v>
      </c>
      <c r="H51" s="12">
        <v>0</v>
      </c>
      <c r="I51" s="12">
        <v>0</v>
      </c>
      <c r="J51" s="12">
        <v>672.65</v>
      </c>
      <c r="K51" s="12">
        <v>0</v>
      </c>
      <c r="L51" s="12">
        <v>0</v>
      </c>
      <c r="M51" s="12">
        <v>672.65</v>
      </c>
      <c r="N51" s="12">
        <v>0</v>
      </c>
      <c r="O51" s="12">
        <v>0</v>
      </c>
      <c r="P51" s="12">
        <v>672.65</v>
      </c>
      <c r="Q51" s="12">
        <v>0</v>
      </c>
      <c r="R51" s="2"/>
      <c r="S51" s="26">
        <f t="shared" si="0"/>
        <v>2690.6</v>
      </c>
      <c r="T51" s="27"/>
      <c r="U51" s="17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17"/>
    </row>
    <row r="52" spans="1:32" x14ac:dyDescent="0.2">
      <c r="A52" s="14"/>
      <c r="B52" s="33"/>
      <c r="C52" s="13">
        <v>9002</v>
      </c>
      <c r="D52" s="25" t="s">
        <v>32</v>
      </c>
      <c r="E52" s="25"/>
      <c r="F52" s="12">
        <v>0</v>
      </c>
      <c r="G52" s="12">
        <v>672.65</v>
      </c>
      <c r="H52" s="12">
        <v>0</v>
      </c>
      <c r="I52" s="12">
        <v>0</v>
      </c>
      <c r="J52" s="12">
        <v>672.65</v>
      </c>
      <c r="K52" s="12">
        <v>0</v>
      </c>
      <c r="L52" s="12">
        <v>0</v>
      </c>
      <c r="M52" s="12">
        <v>672.65</v>
      </c>
      <c r="N52" s="12">
        <v>0</v>
      </c>
      <c r="O52" s="12">
        <v>0</v>
      </c>
      <c r="P52" s="12">
        <v>672.65</v>
      </c>
      <c r="Q52" s="12">
        <v>0</v>
      </c>
      <c r="R52" s="2"/>
      <c r="S52" s="26">
        <f t="shared" si="0"/>
        <v>2690.6</v>
      </c>
      <c r="T52" s="27"/>
      <c r="U52" s="17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17"/>
    </row>
    <row r="53" spans="1:32" ht="17" thickBot="1" x14ac:dyDescent="0.25">
      <c r="A53" s="14"/>
      <c r="B53" s="34"/>
      <c r="C53" s="28">
        <v>9003</v>
      </c>
      <c r="D53" s="29" t="s">
        <v>33</v>
      </c>
      <c r="E53" s="29"/>
      <c r="F53" s="30">
        <v>0</v>
      </c>
      <c r="G53" s="30">
        <v>336.32499999999999</v>
      </c>
      <c r="H53" s="30">
        <v>0</v>
      </c>
      <c r="I53" s="30">
        <v>0</v>
      </c>
      <c r="J53" s="30">
        <v>336.32499999999999</v>
      </c>
      <c r="K53" s="30">
        <v>0</v>
      </c>
      <c r="L53" s="30">
        <v>0</v>
      </c>
      <c r="M53" s="30">
        <v>336.32499999999999</v>
      </c>
      <c r="N53" s="30">
        <v>0</v>
      </c>
      <c r="O53" s="30">
        <v>0</v>
      </c>
      <c r="P53" s="30">
        <v>336.32499999999999</v>
      </c>
      <c r="Q53" s="30">
        <v>0</v>
      </c>
      <c r="R53" s="31"/>
      <c r="S53" s="32">
        <f t="shared" si="0"/>
        <v>1345.3</v>
      </c>
      <c r="T53" s="60"/>
      <c r="U53" s="17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17"/>
    </row>
    <row r="54" spans="1:32" ht="17" thickBot="1" x14ac:dyDescent="0.25">
      <c r="A54" s="14"/>
      <c r="B54" s="14"/>
      <c r="C54" s="14"/>
      <c r="D54" s="14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4"/>
      <c r="S54" s="18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4" customHeight="1" thickBot="1" x14ac:dyDescent="0.25">
      <c r="A55" s="14"/>
      <c r="B55" s="75" t="s">
        <v>77</v>
      </c>
      <c r="C55" s="106" t="s">
        <v>100</v>
      </c>
      <c r="D55" s="104" t="s">
        <v>99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7" thickBot="1" x14ac:dyDescent="0.25">
      <c r="A56" s="14"/>
      <c r="B56" s="76">
        <v>90000</v>
      </c>
      <c r="C56" s="107">
        <v>96360</v>
      </c>
      <c r="D56" s="105">
        <v>96114.61</v>
      </c>
      <c r="E56" s="69" t="s">
        <v>98</v>
      </c>
      <c r="F56" s="46">
        <f>SUM(F4:F54)</f>
        <v>50864.83</v>
      </c>
      <c r="G56" s="46">
        <f t="shared" ref="G56:Q56" si="3">SUM(G4:G54)</f>
        <v>10121.455</v>
      </c>
      <c r="H56" s="46">
        <f t="shared" si="3"/>
        <v>6359.83</v>
      </c>
      <c r="I56" s="46">
        <f t="shared" si="3"/>
        <v>6139.83</v>
      </c>
      <c r="J56" s="46">
        <f t="shared" si="3"/>
        <v>8291.4549999999999</v>
      </c>
      <c r="K56" s="46">
        <f t="shared" si="3"/>
        <v>5839.83</v>
      </c>
      <c r="L56" s="46">
        <f t="shared" si="3"/>
        <v>11607.83</v>
      </c>
      <c r="M56" s="46">
        <f t="shared" si="3"/>
        <v>8416.4549999999999</v>
      </c>
      <c r="N56" s="46">
        <f t="shared" si="3"/>
        <v>5914.84</v>
      </c>
      <c r="O56" s="46">
        <f t="shared" si="3"/>
        <v>6589.84</v>
      </c>
      <c r="P56" s="46">
        <f t="shared" si="3"/>
        <v>8541.4650000000001</v>
      </c>
      <c r="Q56" s="46">
        <f t="shared" si="3"/>
        <v>6429.84</v>
      </c>
      <c r="R56" s="4"/>
      <c r="S56" s="36">
        <f>SUM(T5:T53)</f>
        <v>135117.5</v>
      </c>
      <c r="T56" s="37" t="s">
        <v>53</v>
      </c>
      <c r="U56" s="36"/>
      <c r="V56" s="37"/>
      <c r="W56" s="7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x14ac:dyDescent="0.2">
      <c r="A57" s="17"/>
      <c r="B57" s="38" t="s">
        <v>103</v>
      </c>
      <c r="C57" s="39"/>
      <c r="D57" s="17"/>
      <c r="E57" s="126" t="s">
        <v>127</v>
      </c>
      <c r="F57" s="77">
        <f>B60-F56+F59</f>
        <v>112239.34000000001</v>
      </c>
      <c r="G57" s="77">
        <f>F57-G56+G59</f>
        <v>113367.88500000001</v>
      </c>
      <c r="H57" s="77">
        <f t="shared" ref="H57:Q57" si="4">G57-H56+H59</f>
        <v>118258.05500000001</v>
      </c>
      <c r="I57" s="77">
        <f t="shared" si="4"/>
        <v>123368.22500000001</v>
      </c>
      <c r="J57" s="77">
        <f t="shared" si="4"/>
        <v>126326.77</v>
      </c>
      <c r="K57" s="77">
        <f t="shared" si="4"/>
        <v>131736.94</v>
      </c>
      <c r="L57" s="77">
        <f t="shared" si="4"/>
        <v>131379.10999999999</v>
      </c>
      <c r="M57" s="77">
        <f t="shared" si="4"/>
        <v>134212.65499999997</v>
      </c>
      <c r="N57" s="77">
        <f t="shared" si="4"/>
        <v>139547.81499999997</v>
      </c>
      <c r="O57" s="77">
        <f t="shared" si="4"/>
        <v>144207.97499999998</v>
      </c>
      <c r="P57" s="77">
        <f t="shared" si="4"/>
        <v>146916.50999999998</v>
      </c>
      <c r="Q57" s="77">
        <f t="shared" si="4"/>
        <v>151736.66999999998</v>
      </c>
      <c r="R57" s="77">
        <f t="shared" ref="R57" si="5">Q57-R56+R59</f>
        <v>162986.66999999998</v>
      </c>
      <c r="S57" s="62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7" thickBot="1" x14ac:dyDescent="0.25">
      <c r="A58" s="17"/>
      <c r="B58" s="40">
        <v>134529</v>
      </c>
      <c r="C58" s="118" t="s">
        <v>117</v>
      </c>
      <c r="D58" s="17"/>
      <c r="E58" s="17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7"/>
      <c r="S58" s="122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x14ac:dyDescent="0.2">
      <c r="A59" s="17"/>
      <c r="B59" s="58" t="s">
        <v>94</v>
      </c>
      <c r="C59" s="43"/>
      <c r="D59" s="3" t="s">
        <v>19</v>
      </c>
      <c r="E59" s="3"/>
      <c r="F59" s="10">
        <f>135000/12</f>
        <v>11250</v>
      </c>
      <c r="G59" s="10">
        <f t="shared" ref="G59:R59" si="6">135000/12</f>
        <v>11250</v>
      </c>
      <c r="H59" s="10">
        <f t="shared" si="6"/>
        <v>11250</v>
      </c>
      <c r="I59" s="10">
        <f t="shared" si="6"/>
        <v>11250</v>
      </c>
      <c r="J59" s="10">
        <f t="shared" si="6"/>
        <v>11250</v>
      </c>
      <c r="K59" s="10">
        <f t="shared" si="6"/>
        <v>11250</v>
      </c>
      <c r="L59" s="10">
        <f t="shared" si="6"/>
        <v>11250</v>
      </c>
      <c r="M59" s="10">
        <f t="shared" si="6"/>
        <v>11250</v>
      </c>
      <c r="N59" s="10">
        <f t="shared" si="6"/>
        <v>11250</v>
      </c>
      <c r="O59" s="10">
        <f t="shared" si="6"/>
        <v>11250</v>
      </c>
      <c r="P59" s="10">
        <f t="shared" si="6"/>
        <v>11250</v>
      </c>
      <c r="Q59" s="10">
        <f t="shared" si="6"/>
        <v>11250</v>
      </c>
      <c r="R59" s="10">
        <f t="shared" si="6"/>
        <v>11250</v>
      </c>
      <c r="S59" s="46">
        <f>SUM(F59:Q59)</f>
        <v>135000</v>
      </c>
      <c r="T59" s="17"/>
      <c r="U59" s="17"/>
      <c r="V59" s="77"/>
      <c r="W59" s="17"/>
      <c r="X59" s="17"/>
      <c r="Y59" s="17"/>
      <c r="Z59" s="17"/>
      <c r="AA59" s="77"/>
      <c r="AB59" s="17"/>
      <c r="AC59" s="17"/>
      <c r="AD59" s="17"/>
      <c r="AE59" s="17"/>
      <c r="AF59" s="17"/>
    </row>
    <row r="60" spans="1:32" ht="17" thickBot="1" x14ac:dyDescent="0.25">
      <c r="A60" s="17"/>
      <c r="B60" s="59">
        <f>155264-2333.33-1076.5</f>
        <v>151854.17000000001</v>
      </c>
      <c r="C60" s="117" t="s">
        <v>117</v>
      </c>
      <c r="D60" s="11" t="s">
        <v>49</v>
      </c>
      <c r="E60" s="11"/>
      <c r="F60" s="83" t="s">
        <v>88</v>
      </c>
      <c r="G60" s="83" t="s">
        <v>88</v>
      </c>
      <c r="H60" s="83" t="s">
        <v>88</v>
      </c>
      <c r="I60" s="83" t="s">
        <v>88</v>
      </c>
      <c r="J60" s="83" t="s">
        <v>88</v>
      </c>
      <c r="K60" s="83" t="s">
        <v>88</v>
      </c>
      <c r="L60" s="83" t="s">
        <v>88</v>
      </c>
      <c r="M60" s="83" t="s">
        <v>88</v>
      </c>
      <c r="N60" s="83" t="s">
        <v>88</v>
      </c>
      <c r="O60" s="83" t="s">
        <v>88</v>
      </c>
      <c r="P60" s="83" t="s">
        <v>88</v>
      </c>
      <c r="Q60" s="83" t="s">
        <v>88</v>
      </c>
      <c r="R60" s="83" t="s">
        <v>88</v>
      </c>
      <c r="S60" s="83">
        <v>0</v>
      </c>
      <c r="T60" s="17"/>
      <c r="U60" s="17"/>
      <c r="V60" s="55" t="s">
        <v>50</v>
      </c>
      <c r="W60" s="3"/>
      <c r="X60" s="3"/>
      <c r="Y60" s="3"/>
      <c r="Z60" s="3"/>
      <c r="AB60" s="3"/>
      <c r="AC60" s="3"/>
      <c r="AD60" s="3"/>
      <c r="AE60" s="3"/>
      <c r="AF60" s="17"/>
    </row>
    <row r="61" spans="1:32" ht="17" thickBot="1" x14ac:dyDescent="0.25">
      <c r="A61" s="17"/>
      <c r="B61" s="17"/>
      <c r="C61" s="17"/>
      <c r="D61" s="17"/>
      <c r="E61" s="1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17"/>
      <c r="V61" s="120">
        <f>B60+S61</f>
        <v>151854.17000000001</v>
      </c>
      <c r="W61" s="7" t="s">
        <v>95</v>
      </c>
      <c r="X61" s="8"/>
      <c r="Y61" s="9"/>
      <c r="Z61" s="3"/>
      <c r="AA61" s="123">
        <f>S33</f>
        <v>25000</v>
      </c>
      <c r="AB61" s="7" t="s">
        <v>97</v>
      </c>
      <c r="AC61" s="7"/>
      <c r="AD61" s="7"/>
      <c r="AE61" s="103"/>
      <c r="AF61" s="17"/>
    </row>
    <row r="62" spans="1:32" ht="17" thickBot="1" x14ac:dyDescent="0.25">
      <c r="A62" s="17"/>
      <c r="B62" s="17"/>
      <c r="C62" s="77"/>
      <c r="D62" s="119"/>
      <c r="E62" s="17"/>
      <c r="F62" s="77"/>
      <c r="G62" s="77"/>
      <c r="H62" s="77"/>
      <c r="I62" s="77"/>
      <c r="J62" s="77"/>
      <c r="K62" s="77"/>
      <c r="L62" s="77"/>
      <c r="M62" s="77"/>
      <c r="N62" s="3" t="s">
        <v>126</v>
      </c>
      <c r="O62" s="5"/>
      <c r="P62" s="5"/>
      <c r="Q62" s="5"/>
      <c r="R62" s="3"/>
      <c r="S62" s="124">
        <f>S59-S56</f>
        <v>-117.5</v>
      </c>
      <c r="T62" s="125" t="s">
        <v>18</v>
      </c>
      <c r="U62" s="17"/>
      <c r="V62" s="120">
        <f>B60+S62</f>
        <v>151736.67000000001</v>
      </c>
      <c r="W62" s="7" t="s">
        <v>96</v>
      </c>
      <c r="X62" s="8"/>
      <c r="Y62" s="9"/>
      <c r="Z62" s="3"/>
      <c r="AA62" s="123">
        <f>V62-AA61</f>
        <v>126736.67000000001</v>
      </c>
      <c r="AB62" s="7" t="s">
        <v>101</v>
      </c>
      <c r="AC62" s="7"/>
      <c r="AD62" s="7"/>
      <c r="AE62" s="103"/>
      <c r="AF62" s="17"/>
    </row>
    <row r="63" spans="1:32" ht="17" thickBot="1" x14ac:dyDescent="0.25">
      <c r="A63" s="17"/>
      <c r="B63" s="17"/>
      <c r="C63" s="17"/>
      <c r="D63" s="17"/>
      <c r="E63" s="17"/>
      <c r="F63" s="102"/>
      <c r="G63" s="102"/>
      <c r="H63" s="102"/>
      <c r="I63" s="102"/>
      <c r="J63" s="102"/>
      <c r="K63" s="102"/>
      <c r="L63" s="102"/>
      <c r="M63" s="102"/>
      <c r="N63" s="3" t="s">
        <v>125</v>
      </c>
      <c r="O63" s="101"/>
      <c r="P63" s="101"/>
      <c r="Q63" s="101"/>
      <c r="R63" s="3"/>
      <c r="S63" s="56"/>
      <c r="T63" s="57" t="s">
        <v>51</v>
      </c>
      <c r="U63" s="17"/>
      <c r="V63" s="70"/>
      <c r="W63" s="3"/>
      <c r="X63" s="3"/>
      <c r="Y63" s="3"/>
      <c r="Z63" s="3"/>
      <c r="AA63" s="3"/>
      <c r="AB63" s="3"/>
      <c r="AC63" s="3"/>
      <c r="AD63" s="3"/>
      <c r="AE63" s="3"/>
      <c r="AF63" s="17"/>
    </row>
    <row r="64" spans="1:32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</sheetData>
  <mergeCells count="1">
    <mergeCell ref="A1:B1"/>
  </mergeCells>
  <pageMargins left="0.25" right="0.25" top="0.75" bottom="0.75" header="0.3" footer="0.3"/>
  <pageSetup scale="34" orientation="landscape" horizontalDpi="0" verticalDpi="0" copies="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07FB1-1293-8C4D-9C96-BD9769DEFD99}">
  <sheetPr codeName="Sheet3">
    <pageSetUpPr fitToPage="1"/>
  </sheetPr>
  <dimension ref="A1:AF85"/>
  <sheetViews>
    <sheetView workbookViewId="0">
      <pane ySplit="3" topLeftCell="A24" activePane="bottomLeft" state="frozen"/>
      <selection activeCell="J1" sqref="J1"/>
      <selection pane="bottomLeft" activeCell="D82" sqref="D82"/>
    </sheetView>
  </sheetViews>
  <sheetFormatPr baseColWidth="10" defaultColWidth="10.83203125" defaultRowHeight="16" x14ac:dyDescent="0.2"/>
  <cols>
    <col min="1" max="1" width="1.33203125" style="3" customWidth="1"/>
    <col min="2" max="2" width="14.83203125" customWidth="1"/>
    <col min="3" max="3" width="10" customWidth="1"/>
    <col min="4" max="4" width="37.1640625" customWidth="1"/>
    <col min="5" max="5" width="9.33203125" customWidth="1"/>
    <col min="6" max="17" width="11.1640625" customWidth="1"/>
    <col min="18" max="18" width="0.6640625" customWidth="1"/>
    <col min="19" max="19" width="14.5" customWidth="1"/>
    <col min="20" max="20" width="13.6640625" customWidth="1"/>
    <col min="21" max="21" width="4.6640625" customWidth="1"/>
    <col min="22" max="22" width="13.33203125" customWidth="1"/>
    <col min="26" max="26" width="14" customWidth="1"/>
    <col min="31" max="31" width="12.33203125" customWidth="1"/>
    <col min="32" max="32" width="5.1640625" style="3" customWidth="1"/>
  </cols>
  <sheetData>
    <row r="1" spans="1:32" ht="48" thickBot="1" x14ac:dyDescent="0.6">
      <c r="A1" s="127">
        <v>2025</v>
      </c>
      <c r="B1" s="128"/>
      <c r="C1" s="66" t="s">
        <v>104</v>
      </c>
      <c r="D1" s="6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ht="55" customHeight="1" thickBot="1" x14ac:dyDescent="0.35">
      <c r="A2" s="1"/>
      <c r="B2" s="73"/>
      <c r="C2" s="1"/>
      <c r="D2" s="2"/>
      <c r="E2" s="2"/>
      <c r="F2" s="49">
        <v>4</v>
      </c>
      <c r="G2" s="49">
        <v>4</v>
      </c>
      <c r="H2" s="49">
        <v>5</v>
      </c>
      <c r="I2" s="49">
        <v>4</v>
      </c>
      <c r="J2" s="49">
        <v>4</v>
      </c>
      <c r="K2" s="49">
        <v>5</v>
      </c>
      <c r="L2" s="49">
        <v>4</v>
      </c>
      <c r="M2" s="49">
        <v>4</v>
      </c>
      <c r="N2" s="49">
        <v>5</v>
      </c>
      <c r="O2" s="49">
        <v>4</v>
      </c>
      <c r="P2" s="49">
        <v>4</v>
      </c>
      <c r="Q2" s="49">
        <v>5</v>
      </c>
      <c r="R2" s="2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2" ht="22" thickBot="1" x14ac:dyDescent="0.3">
      <c r="A3" s="2"/>
      <c r="B3" s="2"/>
      <c r="C3" s="50" t="s">
        <v>30</v>
      </c>
      <c r="D3" s="50" t="s">
        <v>47</v>
      </c>
      <c r="E3" s="80" t="s">
        <v>78</v>
      </c>
      <c r="F3" s="63" t="s">
        <v>20</v>
      </c>
      <c r="G3" s="64" t="s">
        <v>21</v>
      </c>
      <c r="H3" s="64" t="s">
        <v>22</v>
      </c>
      <c r="I3" s="64" t="s">
        <v>23</v>
      </c>
      <c r="J3" s="64" t="s">
        <v>24</v>
      </c>
      <c r="K3" s="64" t="s">
        <v>25</v>
      </c>
      <c r="L3" s="64" t="s">
        <v>26</v>
      </c>
      <c r="M3" s="64" t="s">
        <v>0</v>
      </c>
      <c r="N3" s="64" t="s">
        <v>1</v>
      </c>
      <c r="O3" s="64" t="s">
        <v>2</v>
      </c>
      <c r="P3" s="64" t="s">
        <v>3</v>
      </c>
      <c r="Q3" s="65" t="s">
        <v>4</v>
      </c>
      <c r="R3" s="48"/>
      <c r="S3" s="53" t="s">
        <v>10</v>
      </c>
      <c r="T3" s="52" t="s">
        <v>35</v>
      </c>
      <c r="U3" s="50"/>
      <c r="V3" s="54" t="s">
        <v>40</v>
      </c>
      <c r="W3" s="3"/>
      <c r="X3" s="3"/>
      <c r="Y3" s="3"/>
      <c r="Z3" s="3"/>
      <c r="AA3" s="3"/>
      <c r="AB3" s="3"/>
      <c r="AC3" s="3"/>
      <c r="AD3" s="3"/>
      <c r="AE3" s="3"/>
    </row>
    <row r="4" spans="1:32" s="3" customFormat="1" ht="12" customHeight="1" thickBot="1" x14ac:dyDescent="0.25">
      <c r="A4" s="14"/>
      <c r="B4" s="51"/>
      <c r="C4" s="51"/>
      <c r="D4" s="51"/>
      <c r="E4" s="1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4"/>
      <c r="S4" s="18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7" customHeight="1" thickBot="1" x14ac:dyDescent="0.25">
      <c r="A5" s="14"/>
      <c r="B5" s="20" t="s">
        <v>12</v>
      </c>
      <c r="C5" s="21">
        <v>1000</v>
      </c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2"/>
      <c r="S5" s="24"/>
      <c r="T5" s="19">
        <f>SUM(S6:S18)</f>
        <v>49716.5</v>
      </c>
      <c r="U5" s="17"/>
      <c r="V5" s="3"/>
      <c r="W5" s="3"/>
      <c r="X5" s="3"/>
      <c r="Y5" s="3"/>
      <c r="Z5" s="3"/>
      <c r="AA5" s="3"/>
      <c r="AB5" s="3"/>
      <c r="AC5" s="3"/>
      <c r="AD5" s="3"/>
      <c r="AE5" s="3"/>
      <c r="AF5" s="17"/>
    </row>
    <row r="6" spans="1:32" x14ac:dyDescent="0.2">
      <c r="A6" s="14"/>
      <c r="B6" s="33"/>
      <c r="C6" s="13">
        <v>1011</v>
      </c>
      <c r="D6" s="25" t="s">
        <v>27</v>
      </c>
      <c r="E6" s="25"/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2"/>
      <c r="S6" s="26">
        <f t="shared" ref="S6:S63" si="0">SUM(F6:Q6)</f>
        <v>0</v>
      </c>
      <c r="T6" s="27"/>
      <c r="U6" s="17"/>
      <c r="V6" s="3"/>
      <c r="W6" s="3"/>
      <c r="X6" s="3"/>
      <c r="Y6" s="3"/>
      <c r="Z6" s="3"/>
      <c r="AA6" s="3"/>
      <c r="AB6" s="3"/>
      <c r="AC6" s="3"/>
      <c r="AD6" s="3"/>
      <c r="AE6" s="3"/>
      <c r="AF6" s="17"/>
    </row>
    <row r="7" spans="1:32" x14ac:dyDescent="0.2">
      <c r="A7" s="14"/>
      <c r="B7" s="33"/>
      <c r="C7" s="13">
        <v>1012</v>
      </c>
      <c r="D7" s="25" t="s">
        <v>80</v>
      </c>
      <c r="E7" s="25"/>
      <c r="F7" s="12">
        <v>2167.5</v>
      </c>
      <c r="G7" s="12">
        <v>2167.5</v>
      </c>
      <c r="H7" s="12">
        <v>2167.5</v>
      </c>
      <c r="I7" s="12">
        <v>2167.5</v>
      </c>
      <c r="J7" s="12">
        <v>2167.5</v>
      </c>
      <c r="K7" s="12">
        <v>2167.5</v>
      </c>
      <c r="L7" s="12">
        <v>2167.5</v>
      </c>
      <c r="M7" s="12">
        <v>2167.5</v>
      </c>
      <c r="N7" s="12">
        <v>2167.5</v>
      </c>
      <c r="O7" s="12">
        <v>2167.5</v>
      </c>
      <c r="P7" s="12">
        <v>2167.5</v>
      </c>
      <c r="Q7" s="12">
        <v>2167.5</v>
      </c>
      <c r="R7" s="2"/>
      <c r="S7" s="26">
        <f t="shared" si="0"/>
        <v>26010</v>
      </c>
      <c r="T7" s="27"/>
      <c r="U7" s="17"/>
      <c r="V7" s="3"/>
      <c r="W7" s="3"/>
      <c r="X7" s="3"/>
      <c r="Y7" s="3"/>
      <c r="Z7" s="3"/>
      <c r="AA7" s="3"/>
      <c r="AB7" s="3"/>
      <c r="AC7" s="3"/>
      <c r="AD7" s="3"/>
      <c r="AE7" s="3"/>
      <c r="AF7" s="17"/>
    </row>
    <row r="8" spans="1:32" x14ac:dyDescent="0.2">
      <c r="A8" s="14"/>
      <c r="B8" s="33"/>
      <c r="C8" s="13">
        <v>1021</v>
      </c>
      <c r="D8" s="25" t="s">
        <v>57</v>
      </c>
      <c r="E8" s="25"/>
      <c r="F8" s="68">
        <v>165.83</v>
      </c>
      <c r="G8" s="68">
        <v>165.83</v>
      </c>
      <c r="H8" s="68">
        <v>165.83</v>
      </c>
      <c r="I8" s="68">
        <v>165.83</v>
      </c>
      <c r="J8" s="68">
        <v>165.83</v>
      </c>
      <c r="K8" s="68">
        <v>165.83</v>
      </c>
      <c r="L8" s="68">
        <v>165.83</v>
      </c>
      <c r="M8" s="68">
        <v>165.83</v>
      </c>
      <c r="N8" s="68">
        <v>165.84</v>
      </c>
      <c r="O8" s="68">
        <v>165.84</v>
      </c>
      <c r="P8" s="68">
        <v>165.84</v>
      </c>
      <c r="Q8" s="68">
        <v>165.84</v>
      </c>
      <c r="R8" s="2"/>
      <c r="S8" s="26">
        <f t="shared" si="0"/>
        <v>1989.9999999999998</v>
      </c>
      <c r="T8" s="27"/>
      <c r="U8" s="17"/>
      <c r="V8" s="3" t="s">
        <v>54</v>
      </c>
      <c r="W8" s="3"/>
      <c r="X8" s="3"/>
      <c r="Y8" s="3"/>
      <c r="Z8" s="3"/>
      <c r="AA8" s="3"/>
      <c r="AB8" s="3"/>
      <c r="AC8" s="3"/>
      <c r="AD8" s="3"/>
      <c r="AE8" s="3"/>
      <c r="AF8" s="17"/>
    </row>
    <row r="9" spans="1:32" x14ac:dyDescent="0.2">
      <c r="A9" s="14"/>
      <c r="B9" s="33"/>
      <c r="C9" s="13">
        <v>1022</v>
      </c>
      <c r="D9" s="25" t="s">
        <v>58</v>
      </c>
      <c r="E9" s="25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2"/>
      <c r="S9" s="26">
        <f t="shared" si="0"/>
        <v>0</v>
      </c>
      <c r="T9" s="27"/>
      <c r="U9" s="17"/>
      <c r="V9" s="3" t="s">
        <v>55</v>
      </c>
      <c r="W9" s="3"/>
      <c r="X9" s="3"/>
      <c r="Y9" s="3"/>
      <c r="Z9" s="3"/>
      <c r="AA9" s="3"/>
      <c r="AB9" s="3"/>
      <c r="AC9" s="3"/>
      <c r="AD9" s="3"/>
      <c r="AE9" s="3"/>
      <c r="AF9" s="17"/>
    </row>
    <row r="10" spans="1:32" x14ac:dyDescent="0.2">
      <c r="A10" s="14"/>
      <c r="B10" s="33"/>
      <c r="C10" s="13">
        <v>1023</v>
      </c>
      <c r="D10" s="25" t="s">
        <v>59</v>
      </c>
      <c r="E10" s="25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2"/>
      <c r="S10" s="26">
        <f t="shared" si="0"/>
        <v>0</v>
      </c>
      <c r="T10" s="27"/>
      <c r="U10" s="17"/>
      <c r="V10" s="3" t="s">
        <v>55</v>
      </c>
      <c r="W10" s="3"/>
      <c r="X10" s="3"/>
      <c r="Y10" s="3"/>
      <c r="Z10" s="3"/>
      <c r="AA10" s="3"/>
      <c r="AB10" s="3"/>
      <c r="AC10" s="3"/>
      <c r="AD10" s="3"/>
      <c r="AE10" s="3"/>
      <c r="AF10" s="17"/>
    </row>
    <row r="11" spans="1:32" x14ac:dyDescent="0.2">
      <c r="A11" s="14"/>
      <c r="B11" s="33"/>
      <c r="C11" s="13">
        <v>1024</v>
      </c>
      <c r="D11" s="25" t="s">
        <v>60</v>
      </c>
      <c r="E11" s="25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2"/>
      <c r="S11" s="26">
        <f t="shared" si="0"/>
        <v>0</v>
      </c>
      <c r="T11" s="27"/>
      <c r="U11" s="17"/>
      <c r="V11" s="3" t="s">
        <v>56</v>
      </c>
      <c r="W11" s="3"/>
      <c r="X11" s="3"/>
      <c r="Y11" s="3"/>
      <c r="Z11" s="3"/>
      <c r="AA11" s="3"/>
      <c r="AB11" s="3"/>
      <c r="AC11" s="3"/>
      <c r="AD11" s="3"/>
      <c r="AE11" s="3"/>
      <c r="AF11" s="17"/>
    </row>
    <row r="12" spans="1:32" x14ac:dyDescent="0.2">
      <c r="A12" s="14"/>
      <c r="B12" s="33"/>
      <c r="C12" s="13">
        <v>1031</v>
      </c>
      <c r="D12" s="25" t="s">
        <v>61</v>
      </c>
      <c r="E12" s="25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2"/>
      <c r="S12" s="26">
        <f t="shared" si="0"/>
        <v>0</v>
      </c>
      <c r="T12" s="27"/>
      <c r="U12" s="17"/>
      <c r="V12" s="3" t="s">
        <v>56</v>
      </c>
      <c r="W12" s="3"/>
      <c r="X12" s="3"/>
      <c r="Y12" s="3"/>
      <c r="Z12" s="3"/>
      <c r="AA12" s="3"/>
      <c r="AB12" s="3"/>
      <c r="AC12" s="3"/>
      <c r="AD12" s="3"/>
      <c r="AE12" s="3"/>
      <c r="AF12" s="17"/>
    </row>
    <row r="13" spans="1:32" x14ac:dyDescent="0.2">
      <c r="A13" s="14"/>
      <c r="B13" s="33"/>
      <c r="C13" s="13">
        <v>1041</v>
      </c>
      <c r="D13" s="25" t="s">
        <v>62</v>
      </c>
      <c r="E13" s="25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2"/>
      <c r="S13" s="26">
        <f t="shared" si="0"/>
        <v>0</v>
      </c>
      <c r="T13" s="27"/>
      <c r="U13" s="17"/>
      <c r="V13" s="3" t="s">
        <v>56</v>
      </c>
      <c r="W13" s="3"/>
      <c r="X13" s="3"/>
      <c r="Y13" s="3"/>
      <c r="Z13" s="3"/>
      <c r="AA13" s="3"/>
      <c r="AB13" s="3"/>
      <c r="AC13" s="3"/>
      <c r="AD13" s="3"/>
      <c r="AE13" s="3"/>
      <c r="AF13" s="17"/>
    </row>
    <row r="14" spans="1:32" x14ac:dyDescent="0.2">
      <c r="A14" s="14"/>
      <c r="B14" s="33"/>
      <c r="C14" s="13">
        <v>1111</v>
      </c>
      <c r="D14" s="25" t="s">
        <v>28</v>
      </c>
      <c r="E14" s="25"/>
      <c r="F14" s="68"/>
      <c r="G14" s="68">
        <v>1000</v>
      </c>
      <c r="H14" s="68">
        <v>1000</v>
      </c>
      <c r="I14" s="68">
        <v>1000</v>
      </c>
      <c r="J14" s="68">
        <v>1000</v>
      </c>
      <c r="K14" s="68">
        <v>1000</v>
      </c>
      <c r="L14" s="68">
        <v>1000</v>
      </c>
      <c r="M14" s="68">
        <v>1000</v>
      </c>
      <c r="N14" s="68">
        <v>1000</v>
      </c>
      <c r="O14" s="68">
        <v>1000</v>
      </c>
      <c r="P14" s="68">
        <v>1000</v>
      </c>
      <c r="Q14" s="68">
        <v>1000</v>
      </c>
      <c r="R14" s="2"/>
      <c r="S14" s="26">
        <f t="shared" si="0"/>
        <v>11000</v>
      </c>
      <c r="T14" s="27"/>
      <c r="U14" s="17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17"/>
    </row>
    <row r="15" spans="1:32" x14ac:dyDescent="0.2">
      <c r="A15" s="14"/>
      <c r="B15" s="33"/>
      <c r="C15" s="13">
        <v>1121</v>
      </c>
      <c r="D15" s="25" t="s">
        <v>63</v>
      </c>
      <c r="E15" s="25"/>
      <c r="F15" s="68"/>
      <c r="G15" s="68">
        <v>76.5</v>
      </c>
      <c r="H15" s="68">
        <v>76.5</v>
      </c>
      <c r="I15" s="68">
        <v>76.5</v>
      </c>
      <c r="J15" s="68">
        <v>76.5</v>
      </c>
      <c r="K15" s="68">
        <v>76.5</v>
      </c>
      <c r="L15" s="68">
        <v>76.5</v>
      </c>
      <c r="M15" s="68">
        <v>76.5</v>
      </c>
      <c r="N15" s="68">
        <v>76.5</v>
      </c>
      <c r="O15" s="68">
        <v>76.5</v>
      </c>
      <c r="P15" s="68">
        <v>76.5</v>
      </c>
      <c r="Q15" s="68">
        <v>76.5</v>
      </c>
      <c r="R15" s="2"/>
      <c r="S15" s="26">
        <f t="shared" si="0"/>
        <v>841.5</v>
      </c>
      <c r="T15" s="27"/>
      <c r="U15" s="17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17"/>
    </row>
    <row r="16" spans="1:32" x14ac:dyDescent="0.2">
      <c r="A16" s="14"/>
      <c r="B16" s="33"/>
      <c r="C16" s="13">
        <v>1211</v>
      </c>
      <c r="D16" s="25" t="s">
        <v>75</v>
      </c>
      <c r="E16" s="25"/>
      <c r="F16" s="68">
        <v>400</v>
      </c>
      <c r="G16" s="68">
        <v>400</v>
      </c>
      <c r="H16" s="68">
        <v>400</v>
      </c>
      <c r="I16" s="68">
        <v>400</v>
      </c>
      <c r="J16" s="68">
        <v>400</v>
      </c>
      <c r="K16" s="68">
        <v>400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2"/>
      <c r="S16" s="109">
        <f t="shared" si="0"/>
        <v>2400</v>
      </c>
      <c r="T16" s="27"/>
      <c r="U16" s="17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7"/>
    </row>
    <row r="17" spans="1:32" x14ac:dyDescent="0.2">
      <c r="A17" s="14"/>
      <c r="B17" s="33"/>
      <c r="C17" s="13">
        <v>1311</v>
      </c>
      <c r="D17" s="25" t="s">
        <v>68</v>
      </c>
      <c r="E17" s="25"/>
      <c r="F17" s="68">
        <v>1068</v>
      </c>
      <c r="G17" s="68">
        <v>1068</v>
      </c>
      <c r="H17" s="68">
        <v>1068</v>
      </c>
      <c r="I17" s="68">
        <v>1068</v>
      </c>
      <c r="J17" s="68">
        <v>1068</v>
      </c>
      <c r="K17" s="68">
        <v>1068</v>
      </c>
      <c r="L17" s="68">
        <v>534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2"/>
      <c r="S17" s="109">
        <f t="shared" si="0"/>
        <v>6942</v>
      </c>
      <c r="T17" s="27"/>
      <c r="U17" s="1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7"/>
    </row>
    <row r="18" spans="1:32" ht="17" thickBot="1" x14ac:dyDescent="0.25">
      <c r="A18" s="14"/>
      <c r="B18" s="34"/>
      <c r="C18" s="28">
        <v>1321</v>
      </c>
      <c r="D18" s="29" t="s">
        <v>69</v>
      </c>
      <c r="E18" s="29"/>
      <c r="F18" s="30">
        <v>82</v>
      </c>
      <c r="G18" s="30">
        <v>82</v>
      </c>
      <c r="H18" s="30">
        <v>82</v>
      </c>
      <c r="I18" s="30">
        <v>82</v>
      </c>
      <c r="J18" s="30">
        <v>82</v>
      </c>
      <c r="K18" s="30">
        <v>82</v>
      </c>
      <c r="L18" s="30">
        <v>41</v>
      </c>
      <c r="M18" s="110">
        <v>0</v>
      </c>
      <c r="N18" s="110">
        <v>0</v>
      </c>
      <c r="O18" s="110">
        <v>0</v>
      </c>
      <c r="P18" s="110">
        <v>0</v>
      </c>
      <c r="Q18" s="110">
        <v>0</v>
      </c>
      <c r="R18" s="31"/>
      <c r="S18" s="111">
        <f>SUM(F18:Q18)</f>
        <v>533</v>
      </c>
      <c r="T18" s="60"/>
      <c r="U18" s="17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7"/>
    </row>
    <row r="19" spans="1:32" ht="17" thickBot="1" x14ac:dyDescent="0.25">
      <c r="A19" s="14"/>
      <c r="B19" s="15"/>
      <c r="C19" s="15"/>
      <c r="D19" s="14"/>
      <c r="E19" s="14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4"/>
      <c r="S19" s="18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7" thickBot="1" x14ac:dyDescent="0.25">
      <c r="A20" s="14"/>
      <c r="B20" s="20" t="s">
        <v>5</v>
      </c>
      <c r="C20" s="21">
        <v>2000</v>
      </c>
      <c r="D20" s="22"/>
      <c r="E20" s="2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2"/>
      <c r="S20" s="24"/>
      <c r="T20" s="19">
        <f>SUM(S21:S23)</f>
        <v>20500</v>
      </c>
      <c r="U20" s="17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17"/>
    </row>
    <row r="21" spans="1:32" x14ac:dyDescent="0.2">
      <c r="A21" s="14"/>
      <c r="B21" s="33"/>
      <c r="C21" s="13">
        <v>2011</v>
      </c>
      <c r="D21" s="25" t="s">
        <v>6</v>
      </c>
      <c r="E21" s="25"/>
      <c r="F21" s="12">
        <v>1435</v>
      </c>
      <c r="G21" s="12">
        <v>1435</v>
      </c>
      <c r="H21" s="12">
        <v>1730</v>
      </c>
      <c r="I21" s="12">
        <v>1435</v>
      </c>
      <c r="J21" s="12">
        <v>1435</v>
      </c>
      <c r="K21" s="12">
        <v>1730</v>
      </c>
      <c r="L21" s="12">
        <v>1435</v>
      </c>
      <c r="M21" s="12">
        <v>1730</v>
      </c>
      <c r="N21" s="12">
        <v>1435</v>
      </c>
      <c r="O21" s="12">
        <v>1435</v>
      </c>
      <c r="P21" s="12">
        <v>1730</v>
      </c>
      <c r="Q21" s="12">
        <v>1435</v>
      </c>
      <c r="R21" s="2"/>
      <c r="S21" s="26">
        <f t="shared" si="0"/>
        <v>18400</v>
      </c>
      <c r="T21" s="27"/>
      <c r="U21" s="17"/>
      <c r="V21" s="3" t="s">
        <v>44</v>
      </c>
      <c r="W21" s="3"/>
      <c r="X21" s="3"/>
      <c r="Y21" s="3"/>
      <c r="Z21" s="3"/>
      <c r="AA21" s="3"/>
      <c r="AB21" s="3"/>
      <c r="AC21" s="3"/>
      <c r="AD21" s="3"/>
      <c r="AE21" s="3"/>
      <c r="AF21" s="17"/>
    </row>
    <row r="22" spans="1:32" x14ac:dyDescent="0.2">
      <c r="A22" s="14"/>
      <c r="B22" s="33"/>
      <c r="C22" s="13">
        <v>2091</v>
      </c>
      <c r="D22" s="25" t="s">
        <v>7</v>
      </c>
      <c r="E22" s="25"/>
      <c r="F22" s="68"/>
      <c r="G22" s="68"/>
      <c r="H22" s="68">
        <v>250</v>
      </c>
      <c r="I22" s="68"/>
      <c r="J22" s="68"/>
      <c r="K22" s="68">
        <v>250</v>
      </c>
      <c r="L22" s="68"/>
      <c r="M22" s="68"/>
      <c r="N22" s="68">
        <v>250</v>
      </c>
      <c r="O22" s="68"/>
      <c r="P22" s="68"/>
      <c r="Q22" s="68">
        <v>250</v>
      </c>
      <c r="R22" s="2"/>
      <c r="S22" s="26">
        <f t="shared" si="0"/>
        <v>1000</v>
      </c>
      <c r="T22" s="27"/>
      <c r="U22" s="1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17"/>
    </row>
    <row r="23" spans="1:32" ht="17" thickBot="1" x14ac:dyDescent="0.25">
      <c r="A23" s="14"/>
      <c r="B23" s="34"/>
      <c r="C23" s="28">
        <v>4511</v>
      </c>
      <c r="D23" s="29" t="s">
        <v>66</v>
      </c>
      <c r="E23" s="29"/>
      <c r="F23" s="30">
        <v>220</v>
      </c>
      <c r="G23" s="30">
        <v>220</v>
      </c>
      <c r="H23" s="30"/>
      <c r="I23" s="30"/>
      <c r="J23" s="30"/>
      <c r="K23" s="30"/>
      <c r="L23" s="30"/>
      <c r="M23" s="30"/>
      <c r="N23" s="30"/>
      <c r="O23" s="30">
        <v>220</v>
      </c>
      <c r="P23" s="30">
        <v>220</v>
      </c>
      <c r="Q23" s="30">
        <v>220</v>
      </c>
      <c r="R23" s="31"/>
      <c r="S23" s="32">
        <f>SUM(F23:Q23)</f>
        <v>1100</v>
      </c>
      <c r="T23" s="60"/>
      <c r="U23" s="17"/>
      <c r="V23" s="3" t="s">
        <v>67</v>
      </c>
      <c r="W23" s="3"/>
      <c r="X23" s="3"/>
      <c r="Y23" s="3"/>
      <c r="Z23" s="3"/>
      <c r="AA23" s="3"/>
      <c r="AB23" s="3"/>
      <c r="AC23" s="3"/>
      <c r="AD23" s="3"/>
      <c r="AE23" s="3"/>
      <c r="AF23" s="17"/>
    </row>
    <row r="24" spans="1:32" ht="17" thickBot="1" x14ac:dyDescent="0.25">
      <c r="A24" s="14"/>
      <c r="B24" s="15"/>
      <c r="C24" s="15"/>
      <c r="D24" s="14"/>
      <c r="E24" s="14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4"/>
      <c r="S24" s="18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7" thickBot="1" x14ac:dyDescent="0.25">
      <c r="A25" s="14"/>
      <c r="B25" s="20" t="s">
        <v>13</v>
      </c>
      <c r="C25" s="21">
        <v>3000</v>
      </c>
      <c r="D25" s="22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2"/>
      <c r="S25" s="24"/>
      <c r="T25" s="19">
        <f>SUM(S26:S32)</f>
        <v>8420</v>
      </c>
      <c r="U25" s="1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17"/>
    </row>
    <row r="26" spans="1:32" x14ac:dyDescent="0.2">
      <c r="A26" s="14"/>
      <c r="B26" s="33"/>
      <c r="C26" s="13">
        <v>3011</v>
      </c>
      <c r="D26" s="25" t="s">
        <v>14</v>
      </c>
      <c r="E26" s="25"/>
      <c r="F26" s="12">
        <v>40</v>
      </c>
      <c r="G26" s="12">
        <v>40</v>
      </c>
      <c r="H26" s="12">
        <v>40</v>
      </c>
      <c r="I26" s="12">
        <v>40</v>
      </c>
      <c r="J26" s="12">
        <v>40</v>
      </c>
      <c r="K26" s="12">
        <v>40</v>
      </c>
      <c r="L26" s="12">
        <v>40</v>
      </c>
      <c r="M26" s="12">
        <v>40</v>
      </c>
      <c r="N26" s="12">
        <v>40</v>
      </c>
      <c r="O26" s="12">
        <v>40</v>
      </c>
      <c r="P26" s="12">
        <v>40</v>
      </c>
      <c r="Q26" s="12">
        <v>40</v>
      </c>
      <c r="R26" s="2"/>
      <c r="S26" s="26">
        <f t="shared" si="0"/>
        <v>480</v>
      </c>
      <c r="T26" s="27"/>
      <c r="U26" s="17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17"/>
    </row>
    <row r="27" spans="1:32" x14ac:dyDescent="0.2">
      <c r="A27" s="14"/>
      <c r="B27" s="33"/>
      <c r="C27" s="13">
        <v>3021</v>
      </c>
      <c r="D27" s="25" t="s">
        <v>36</v>
      </c>
      <c r="E27" s="25"/>
      <c r="F27" s="12">
        <v>40</v>
      </c>
      <c r="G27" s="12">
        <v>40</v>
      </c>
      <c r="H27" s="12">
        <v>40</v>
      </c>
      <c r="I27" s="12">
        <v>40</v>
      </c>
      <c r="J27" s="12">
        <v>40</v>
      </c>
      <c r="K27" s="12">
        <v>40</v>
      </c>
      <c r="L27" s="12">
        <v>40</v>
      </c>
      <c r="M27" s="12">
        <v>40</v>
      </c>
      <c r="N27" s="12">
        <v>40</v>
      </c>
      <c r="O27" s="12">
        <v>40</v>
      </c>
      <c r="P27" s="12">
        <v>40</v>
      </c>
      <c r="Q27" s="12">
        <v>40</v>
      </c>
      <c r="R27" s="2"/>
      <c r="S27" s="26">
        <f t="shared" si="0"/>
        <v>480</v>
      </c>
      <c r="T27" s="27"/>
      <c r="U27" s="17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17"/>
    </row>
    <row r="28" spans="1:32" x14ac:dyDescent="0.2">
      <c r="A28" s="14"/>
      <c r="B28" s="33"/>
      <c r="C28" s="13">
        <v>3031</v>
      </c>
      <c r="D28" s="25" t="s">
        <v>15</v>
      </c>
      <c r="E28" s="25"/>
      <c r="F28" s="12">
        <v>40</v>
      </c>
      <c r="G28" s="12">
        <v>40</v>
      </c>
      <c r="H28" s="12">
        <v>40</v>
      </c>
      <c r="I28" s="12">
        <v>40</v>
      </c>
      <c r="J28" s="12">
        <v>40</v>
      </c>
      <c r="K28" s="12">
        <v>40</v>
      </c>
      <c r="L28" s="12">
        <v>40</v>
      </c>
      <c r="M28" s="12">
        <v>40</v>
      </c>
      <c r="N28" s="12">
        <v>40</v>
      </c>
      <c r="O28" s="12">
        <v>40</v>
      </c>
      <c r="P28" s="12">
        <v>40</v>
      </c>
      <c r="Q28" s="12">
        <v>40</v>
      </c>
      <c r="R28" s="2"/>
      <c r="S28" s="26">
        <f t="shared" si="0"/>
        <v>480</v>
      </c>
      <c r="T28" s="27"/>
      <c r="U28" s="17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17"/>
    </row>
    <row r="29" spans="1:32" x14ac:dyDescent="0.2">
      <c r="A29" s="14"/>
      <c r="B29" s="33"/>
      <c r="C29" s="13">
        <v>3041</v>
      </c>
      <c r="D29" s="25" t="s">
        <v>16</v>
      </c>
      <c r="E29" s="25"/>
      <c r="F29" s="68">
        <v>40</v>
      </c>
      <c r="G29" s="68">
        <v>40</v>
      </c>
      <c r="H29" s="68">
        <v>40</v>
      </c>
      <c r="I29" s="68">
        <v>40</v>
      </c>
      <c r="J29" s="68">
        <v>40</v>
      </c>
      <c r="K29" s="68">
        <v>40</v>
      </c>
      <c r="L29" s="68">
        <v>40</v>
      </c>
      <c r="M29" s="68">
        <v>40</v>
      </c>
      <c r="N29" s="68">
        <v>40</v>
      </c>
      <c r="O29" s="68">
        <v>40</v>
      </c>
      <c r="P29" s="68">
        <v>40</v>
      </c>
      <c r="Q29" s="68">
        <v>40</v>
      </c>
      <c r="R29" s="2"/>
      <c r="S29" s="26">
        <f t="shared" si="0"/>
        <v>480</v>
      </c>
      <c r="T29" s="27"/>
      <c r="U29" s="1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17"/>
    </row>
    <row r="30" spans="1:32" x14ac:dyDescent="0.2">
      <c r="A30" s="14"/>
      <c r="B30" s="33"/>
      <c r="C30" s="13">
        <v>3051</v>
      </c>
      <c r="D30" s="25" t="s">
        <v>105</v>
      </c>
      <c r="E30" s="25"/>
      <c r="F30" s="68">
        <v>160</v>
      </c>
      <c r="G30" s="68">
        <v>160</v>
      </c>
      <c r="H30" s="68">
        <v>160</v>
      </c>
      <c r="I30" s="68">
        <v>160</v>
      </c>
      <c r="J30" s="68">
        <v>160</v>
      </c>
      <c r="K30" s="68">
        <v>160</v>
      </c>
      <c r="L30" s="108">
        <v>40</v>
      </c>
      <c r="M30" s="108">
        <v>40</v>
      </c>
      <c r="N30" s="108">
        <v>40</v>
      </c>
      <c r="O30" s="108">
        <v>40</v>
      </c>
      <c r="P30" s="108">
        <v>40</v>
      </c>
      <c r="Q30" s="108">
        <v>40</v>
      </c>
      <c r="R30" s="2"/>
      <c r="S30" s="109">
        <f t="shared" si="0"/>
        <v>1200</v>
      </c>
      <c r="T30" s="27"/>
      <c r="U30" s="1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17"/>
    </row>
    <row r="31" spans="1:32" x14ac:dyDescent="0.2">
      <c r="A31" s="14"/>
      <c r="B31" s="33"/>
      <c r="C31" s="13">
        <v>3111</v>
      </c>
      <c r="D31" s="25" t="s">
        <v>65</v>
      </c>
      <c r="E31" s="25"/>
      <c r="F31" s="68">
        <v>25</v>
      </c>
      <c r="G31" s="68">
        <v>25</v>
      </c>
      <c r="H31" s="68">
        <v>25</v>
      </c>
      <c r="I31" s="68">
        <v>25</v>
      </c>
      <c r="J31" s="68">
        <v>25</v>
      </c>
      <c r="K31" s="68">
        <v>25</v>
      </c>
      <c r="L31" s="68">
        <v>25</v>
      </c>
      <c r="M31" s="68">
        <v>25</v>
      </c>
      <c r="N31" s="68">
        <v>25</v>
      </c>
      <c r="O31" s="68">
        <v>25</v>
      </c>
      <c r="P31" s="68">
        <v>25</v>
      </c>
      <c r="Q31" s="68">
        <v>25</v>
      </c>
      <c r="R31" s="2"/>
      <c r="S31" s="26">
        <f t="shared" si="0"/>
        <v>300</v>
      </c>
      <c r="T31" s="27"/>
      <c r="U31" s="17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17"/>
    </row>
    <row r="32" spans="1:32" ht="17" thickBot="1" x14ac:dyDescent="0.25">
      <c r="A32" s="14"/>
      <c r="B32" s="34"/>
      <c r="C32" s="28">
        <v>3911</v>
      </c>
      <c r="D32" s="29" t="s">
        <v>79</v>
      </c>
      <c r="E32" s="78">
        <v>5000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1"/>
      <c r="S32" s="32">
        <f>SUM(E32:Q32)</f>
        <v>5000</v>
      </c>
      <c r="T32" s="60"/>
      <c r="U32" s="17"/>
      <c r="V32" s="3" t="s">
        <v>74</v>
      </c>
      <c r="W32" s="3"/>
      <c r="X32" s="3"/>
      <c r="Y32" s="3"/>
      <c r="Z32" s="3"/>
      <c r="AA32" s="3"/>
      <c r="AB32" s="3"/>
      <c r="AC32" s="3"/>
      <c r="AD32" s="3"/>
      <c r="AE32" s="3"/>
      <c r="AF32" s="17"/>
    </row>
    <row r="33" spans="1:32" ht="17" thickBot="1" x14ac:dyDescent="0.25">
      <c r="A33" s="14"/>
      <c r="B33" s="15"/>
      <c r="C33" s="15"/>
      <c r="D33" s="14"/>
      <c r="E33" s="1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4"/>
      <c r="S33" s="18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7" thickBot="1" x14ac:dyDescent="0.25">
      <c r="A34" s="14"/>
      <c r="B34" s="20" t="s">
        <v>9</v>
      </c>
      <c r="C34" s="21">
        <v>4000</v>
      </c>
      <c r="D34" s="22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2"/>
      <c r="S34" s="24"/>
      <c r="T34" s="19">
        <f>SUM(S35:S39)</f>
        <v>1724</v>
      </c>
      <c r="U34" s="17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7"/>
    </row>
    <row r="35" spans="1:32" x14ac:dyDescent="0.2">
      <c r="A35" s="14"/>
      <c r="B35" s="33"/>
      <c r="C35" s="13">
        <v>4011</v>
      </c>
      <c r="D35" s="25" t="s">
        <v>52</v>
      </c>
      <c r="E35" s="25"/>
      <c r="F35" s="71">
        <v>190</v>
      </c>
      <c r="G35" s="71"/>
      <c r="H35" s="71"/>
      <c r="I35" s="71"/>
      <c r="J35" s="71"/>
      <c r="K35" s="71"/>
      <c r="L35" s="71"/>
      <c r="M35" s="71"/>
      <c r="N35" s="71"/>
      <c r="O35" s="71">
        <v>375</v>
      </c>
      <c r="P35" s="71"/>
      <c r="Q35" s="71"/>
      <c r="R35" s="2"/>
      <c r="S35" s="26">
        <f>SUM(F35:Q35)</f>
        <v>565</v>
      </c>
      <c r="T35" s="27"/>
      <c r="U35" s="17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17"/>
    </row>
    <row r="36" spans="1:32" x14ac:dyDescent="0.2">
      <c r="A36" s="14"/>
      <c r="B36" s="33"/>
      <c r="C36" s="13">
        <v>4021</v>
      </c>
      <c r="D36" s="25" t="s">
        <v>106</v>
      </c>
      <c r="E36" s="25"/>
      <c r="F36" s="72">
        <v>17</v>
      </c>
      <c r="G36" s="72">
        <v>17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2"/>
      <c r="S36" s="26">
        <f t="shared" ref="S36:S38" si="1">SUM(F36:Q36)</f>
        <v>34</v>
      </c>
      <c r="T36" s="27"/>
      <c r="U36" s="17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7"/>
    </row>
    <row r="37" spans="1:32" x14ac:dyDescent="0.2">
      <c r="A37" s="14"/>
      <c r="B37" s="33"/>
      <c r="C37" s="13">
        <v>4022</v>
      </c>
      <c r="D37" s="25" t="s">
        <v>71</v>
      </c>
      <c r="E37" s="25"/>
      <c r="F37" s="72">
        <v>20</v>
      </c>
      <c r="G37" s="72">
        <v>20</v>
      </c>
      <c r="H37" s="72">
        <v>20</v>
      </c>
      <c r="I37" s="72">
        <v>20</v>
      </c>
      <c r="J37" s="72">
        <v>20</v>
      </c>
      <c r="K37" s="72">
        <v>20</v>
      </c>
      <c r="L37" s="72">
        <v>20</v>
      </c>
      <c r="M37" s="72">
        <v>20</v>
      </c>
      <c r="N37" s="72">
        <v>20</v>
      </c>
      <c r="O37" s="72">
        <v>20</v>
      </c>
      <c r="P37" s="72">
        <v>20</v>
      </c>
      <c r="Q37" s="72">
        <v>20</v>
      </c>
      <c r="R37" s="2"/>
      <c r="S37" s="26">
        <f t="shared" si="1"/>
        <v>240</v>
      </c>
      <c r="T37" s="27"/>
      <c r="U37" s="1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7"/>
    </row>
    <row r="38" spans="1:32" x14ac:dyDescent="0.2">
      <c r="A38" s="14"/>
      <c r="B38" s="33"/>
      <c r="C38" s="13">
        <v>4023</v>
      </c>
      <c r="D38" s="25" t="s">
        <v>72</v>
      </c>
      <c r="E38" s="25"/>
      <c r="F38" s="72"/>
      <c r="G38" s="72"/>
      <c r="H38" s="72"/>
      <c r="I38" s="72"/>
      <c r="J38" s="72"/>
      <c r="K38" s="72"/>
      <c r="L38" s="72"/>
      <c r="M38" s="72"/>
      <c r="N38" s="72"/>
      <c r="O38" s="72">
        <v>350</v>
      </c>
      <c r="P38" s="72"/>
      <c r="Q38" s="72">
        <v>35</v>
      </c>
      <c r="R38" s="2"/>
      <c r="S38" s="26">
        <f t="shared" si="1"/>
        <v>385</v>
      </c>
      <c r="T38" s="27"/>
      <c r="U38" s="17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17"/>
    </row>
    <row r="39" spans="1:32" ht="17" thickBot="1" x14ac:dyDescent="0.25">
      <c r="A39" s="14"/>
      <c r="B39" s="34"/>
      <c r="C39" s="28">
        <v>4111</v>
      </c>
      <c r="D39" s="29" t="s">
        <v>73</v>
      </c>
      <c r="E39" s="29"/>
      <c r="F39" s="74">
        <v>100</v>
      </c>
      <c r="G39" s="74">
        <v>100</v>
      </c>
      <c r="H39" s="74">
        <v>100</v>
      </c>
      <c r="I39" s="74"/>
      <c r="J39" s="30"/>
      <c r="K39" s="30">
        <v>100</v>
      </c>
      <c r="L39" s="30"/>
      <c r="M39" s="30"/>
      <c r="N39" s="30"/>
      <c r="O39" s="30"/>
      <c r="P39" s="30"/>
      <c r="Q39" s="30">
        <v>100</v>
      </c>
      <c r="R39" s="31"/>
      <c r="S39" s="32">
        <f>SUM(F39:Q39)</f>
        <v>500</v>
      </c>
      <c r="T39" s="60"/>
      <c r="U39" s="17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17"/>
    </row>
    <row r="40" spans="1:32" ht="17" thickBot="1" x14ac:dyDescent="0.25">
      <c r="A40" s="14"/>
      <c r="B40" s="15"/>
      <c r="C40" s="15"/>
      <c r="D40" s="14"/>
      <c r="E40" s="14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4"/>
      <c r="S40" s="18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7" thickBot="1" x14ac:dyDescent="0.25">
      <c r="A41" s="14"/>
      <c r="B41" s="20" t="s">
        <v>8</v>
      </c>
      <c r="C41" s="21">
        <v>5000</v>
      </c>
      <c r="D41" s="35"/>
      <c r="E41" s="35"/>
      <c r="F41" s="23"/>
      <c r="G41" s="23"/>
      <c r="H41" s="23"/>
      <c r="I41" s="23"/>
      <c r="J41" s="23"/>
      <c r="K41" s="23"/>
      <c r="L41" s="23"/>
      <c r="M41" s="23"/>
      <c r="N41" s="23"/>
      <c r="O41" s="112"/>
      <c r="P41" s="23"/>
      <c r="Q41" s="23"/>
      <c r="R41" s="22"/>
      <c r="S41" s="24"/>
      <c r="T41" s="19">
        <f>SUM(S42:S45)</f>
        <v>4900</v>
      </c>
      <c r="U41" s="17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17"/>
    </row>
    <row r="42" spans="1:32" x14ac:dyDescent="0.2">
      <c r="A42" s="14"/>
      <c r="B42" s="33"/>
      <c r="C42" s="13">
        <v>5111</v>
      </c>
      <c r="D42" s="25" t="s">
        <v>64</v>
      </c>
      <c r="E42" s="25"/>
      <c r="F42" s="12"/>
      <c r="G42" s="12"/>
      <c r="H42" s="12"/>
      <c r="I42" s="12"/>
      <c r="J42" s="12"/>
      <c r="K42" s="12"/>
      <c r="L42" s="12"/>
      <c r="M42" s="12">
        <v>500</v>
      </c>
      <c r="N42" s="113"/>
      <c r="O42" s="12"/>
      <c r="P42" s="12"/>
      <c r="Q42" s="12"/>
      <c r="R42" s="2"/>
      <c r="S42" s="26">
        <f t="shared" si="0"/>
        <v>500</v>
      </c>
      <c r="T42" s="27"/>
      <c r="U42" s="17"/>
      <c r="V42" s="3" t="s">
        <v>43</v>
      </c>
      <c r="W42" s="3"/>
      <c r="X42" s="3"/>
      <c r="Y42" s="3"/>
      <c r="Z42" s="3"/>
      <c r="AA42" s="3"/>
      <c r="AB42" s="3"/>
      <c r="AC42" s="3"/>
      <c r="AD42" s="3"/>
      <c r="AE42" s="3"/>
      <c r="AF42" s="17"/>
    </row>
    <row r="43" spans="1:32" x14ac:dyDescent="0.2">
      <c r="A43" s="14"/>
      <c r="B43" s="33"/>
      <c r="C43" s="13">
        <v>5211</v>
      </c>
      <c r="D43" s="25" t="s">
        <v>76</v>
      </c>
      <c r="E43" s="25"/>
      <c r="F43" s="68">
        <v>200</v>
      </c>
      <c r="G43" s="68">
        <v>1000</v>
      </c>
      <c r="H43" s="68"/>
      <c r="I43" s="68"/>
      <c r="J43" s="68">
        <v>1000</v>
      </c>
      <c r="K43" s="68"/>
      <c r="L43" s="68"/>
      <c r="M43" s="68"/>
      <c r="N43" s="114"/>
      <c r="O43" s="108">
        <v>1000</v>
      </c>
      <c r="P43" s="68"/>
      <c r="Q43" s="68"/>
      <c r="R43" s="2"/>
      <c r="S43" s="109">
        <f t="shared" si="0"/>
        <v>3200</v>
      </c>
      <c r="T43" s="27"/>
      <c r="U43" s="17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17"/>
    </row>
    <row r="44" spans="1:32" x14ac:dyDescent="0.2">
      <c r="A44" s="14"/>
      <c r="B44" s="33"/>
      <c r="C44" s="13"/>
      <c r="D44" s="25"/>
      <c r="E44" s="25"/>
      <c r="F44" s="68"/>
      <c r="G44" s="68"/>
      <c r="H44" s="68"/>
      <c r="I44" s="68"/>
      <c r="J44" s="68"/>
      <c r="K44" s="68"/>
      <c r="L44" s="68"/>
      <c r="M44" s="68"/>
      <c r="N44" s="114"/>
      <c r="O44" s="68"/>
      <c r="P44" s="68"/>
      <c r="Q44" s="68"/>
      <c r="R44" s="2"/>
      <c r="S44" s="26">
        <f t="shared" si="0"/>
        <v>0</v>
      </c>
      <c r="T44" s="27"/>
      <c r="U44" s="17"/>
      <c r="V44" s="3" t="s">
        <v>43</v>
      </c>
      <c r="W44" s="3"/>
      <c r="X44" s="3"/>
      <c r="Y44" s="3"/>
      <c r="Z44" s="3"/>
      <c r="AA44" s="3"/>
      <c r="AB44" s="3"/>
      <c r="AC44" s="3"/>
      <c r="AD44" s="3"/>
      <c r="AE44" s="3"/>
      <c r="AF44" s="17"/>
    </row>
    <row r="45" spans="1:32" ht="17" thickBot="1" x14ac:dyDescent="0.25">
      <c r="A45" s="14"/>
      <c r="B45" s="34"/>
      <c r="C45" s="28">
        <v>5911</v>
      </c>
      <c r="D45" s="29" t="s">
        <v>70</v>
      </c>
      <c r="E45" s="29"/>
      <c r="F45" s="30">
        <v>100</v>
      </c>
      <c r="G45" s="30">
        <v>100</v>
      </c>
      <c r="H45" s="30">
        <v>100</v>
      </c>
      <c r="I45" s="30">
        <v>100</v>
      </c>
      <c r="J45" s="30">
        <v>100</v>
      </c>
      <c r="K45" s="30">
        <v>100</v>
      </c>
      <c r="L45" s="30">
        <v>100</v>
      </c>
      <c r="M45" s="30">
        <v>100</v>
      </c>
      <c r="N45" s="30">
        <v>100</v>
      </c>
      <c r="O45" s="30">
        <v>100</v>
      </c>
      <c r="P45" s="30">
        <v>100</v>
      </c>
      <c r="Q45" s="30">
        <v>100</v>
      </c>
      <c r="R45" s="31"/>
      <c r="S45" s="32">
        <f t="shared" si="0"/>
        <v>1200</v>
      </c>
      <c r="T45" s="60"/>
      <c r="U45" s="17"/>
      <c r="V45" s="3" t="s">
        <v>67</v>
      </c>
      <c r="W45" s="3"/>
      <c r="X45" s="3"/>
      <c r="Y45" s="3"/>
      <c r="Z45" s="3"/>
      <c r="AA45" s="3"/>
      <c r="AB45" s="3"/>
      <c r="AC45" s="3"/>
      <c r="AD45" s="3"/>
      <c r="AE45" s="3"/>
      <c r="AF45" s="17"/>
    </row>
    <row r="46" spans="1:32" ht="17" thickBot="1" x14ac:dyDescent="0.25">
      <c r="A46" s="14"/>
      <c r="B46" s="15"/>
      <c r="C46" s="15"/>
      <c r="D46" s="14"/>
      <c r="E46" s="14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4"/>
      <c r="S46" s="18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7" thickBot="1" x14ac:dyDescent="0.25">
      <c r="A47" s="14"/>
      <c r="B47" s="20" t="s">
        <v>11</v>
      </c>
      <c r="C47" s="21">
        <v>7000</v>
      </c>
      <c r="D47" s="22"/>
      <c r="E47" s="2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2"/>
      <c r="S47" s="24"/>
      <c r="T47" s="19">
        <f>SUM(S48:S49)</f>
        <v>1600</v>
      </c>
      <c r="U47" s="17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17"/>
    </row>
    <row r="48" spans="1:32" x14ac:dyDescent="0.2">
      <c r="A48" s="14"/>
      <c r="B48" s="33"/>
      <c r="C48" s="13">
        <v>7011</v>
      </c>
      <c r="D48" s="25" t="s">
        <v>37</v>
      </c>
      <c r="E48" s="25"/>
      <c r="F48" s="12">
        <v>100</v>
      </c>
      <c r="G48" s="12">
        <v>100</v>
      </c>
      <c r="H48" s="12">
        <v>100</v>
      </c>
      <c r="I48" s="12">
        <v>100</v>
      </c>
      <c r="J48" s="12">
        <v>100</v>
      </c>
      <c r="K48" s="12">
        <v>100</v>
      </c>
      <c r="L48" s="12">
        <v>100</v>
      </c>
      <c r="M48" s="12">
        <v>100</v>
      </c>
      <c r="N48" s="12">
        <v>100</v>
      </c>
      <c r="O48" s="12">
        <v>100</v>
      </c>
      <c r="P48" s="12">
        <v>100</v>
      </c>
      <c r="Q48" s="12">
        <v>100</v>
      </c>
      <c r="R48" s="2"/>
      <c r="S48" s="26">
        <f t="shared" si="0"/>
        <v>1200</v>
      </c>
      <c r="T48" s="27"/>
      <c r="U48" s="1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17"/>
    </row>
    <row r="49" spans="1:32" ht="17" thickBot="1" x14ac:dyDescent="0.25">
      <c r="A49" s="14"/>
      <c r="B49" s="34"/>
      <c r="C49" s="28">
        <v>7511</v>
      </c>
      <c r="D49" s="29" t="s">
        <v>38</v>
      </c>
      <c r="E49" s="29"/>
      <c r="F49" s="30"/>
      <c r="G49" s="30"/>
      <c r="H49" s="30">
        <v>200</v>
      </c>
      <c r="I49" s="30"/>
      <c r="J49" s="30"/>
      <c r="K49" s="30"/>
      <c r="L49" s="30"/>
      <c r="M49" s="30">
        <v>200</v>
      </c>
      <c r="N49" s="30"/>
      <c r="O49" s="30"/>
      <c r="P49" s="30"/>
      <c r="Q49" s="30"/>
      <c r="R49" s="31"/>
      <c r="S49" s="32">
        <f t="shared" si="0"/>
        <v>400</v>
      </c>
      <c r="T49" s="60"/>
      <c r="U49" s="17"/>
      <c r="V49" s="3" t="s">
        <v>43</v>
      </c>
      <c r="W49" s="3"/>
      <c r="X49" s="3"/>
      <c r="Y49" s="3"/>
      <c r="Z49" s="3"/>
      <c r="AA49" s="3"/>
      <c r="AB49" s="3"/>
      <c r="AC49" s="3"/>
      <c r="AD49" s="3"/>
      <c r="AE49" s="3"/>
      <c r="AF49" s="17"/>
    </row>
    <row r="50" spans="1:32" ht="17" thickBot="1" x14ac:dyDescent="0.25">
      <c r="A50" s="14"/>
      <c r="B50" s="15"/>
      <c r="C50" s="15"/>
      <c r="D50" s="14"/>
      <c r="E50" s="14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4"/>
      <c r="S50" s="18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7" thickBot="1" x14ac:dyDescent="0.25">
      <c r="A51" s="14"/>
      <c r="B51" s="20" t="s">
        <v>34</v>
      </c>
      <c r="C51" s="21">
        <v>8000</v>
      </c>
      <c r="D51" s="61" t="s">
        <v>107</v>
      </c>
      <c r="E51" s="61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2"/>
      <c r="S51" s="24"/>
      <c r="T51" s="19">
        <f>SUM(S52:S58)</f>
        <v>10000</v>
      </c>
      <c r="U51" s="17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17"/>
    </row>
    <row r="52" spans="1:32" x14ac:dyDescent="0.2">
      <c r="A52" s="14"/>
      <c r="B52" s="33"/>
      <c r="C52" s="13">
        <v>8011</v>
      </c>
      <c r="D52" s="81" t="s">
        <v>81</v>
      </c>
      <c r="E52" s="25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2"/>
      <c r="S52" s="26">
        <f t="shared" si="0"/>
        <v>0</v>
      </c>
      <c r="T52" s="27"/>
      <c r="U52" s="17"/>
      <c r="V52" s="3" t="s">
        <v>87</v>
      </c>
      <c r="W52" s="3"/>
      <c r="X52" s="3"/>
      <c r="Y52" s="3"/>
      <c r="Z52" s="3"/>
      <c r="AA52" s="3"/>
      <c r="AB52" s="3"/>
      <c r="AC52" s="3"/>
      <c r="AD52" s="3"/>
      <c r="AE52" s="3"/>
      <c r="AF52" s="17"/>
    </row>
    <row r="53" spans="1:32" x14ac:dyDescent="0.2">
      <c r="A53" s="14"/>
      <c r="B53" s="33"/>
      <c r="C53" s="13">
        <v>8012</v>
      </c>
      <c r="D53" s="81" t="s">
        <v>82</v>
      </c>
      <c r="E53" s="25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2"/>
      <c r="S53" s="26">
        <f t="shared" si="0"/>
        <v>0</v>
      </c>
      <c r="T53" s="27"/>
      <c r="U53" s="17"/>
      <c r="V53" s="3" t="s">
        <v>87</v>
      </c>
      <c r="W53" s="3"/>
      <c r="X53" s="3"/>
      <c r="Y53" s="3"/>
      <c r="Z53" s="3"/>
      <c r="AA53" s="3"/>
      <c r="AB53" s="3"/>
      <c r="AC53" s="3"/>
      <c r="AD53" s="3"/>
      <c r="AE53" s="3"/>
      <c r="AF53" s="17"/>
    </row>
    <row r="54" spans="1:32" x14ac:dyDescent="0.2">
      <c r="A54" s="14"/>
      <c r="B54" s="33"/>
      <c r="C54" s="13">
        <v>8013</v>
      </c>
      <c r="D54" s="81" t="s">
        <v>83</v>
      </c>
      <c r="E54" s="25"/>
      <c r="F54" s="12"/>
      <c r="G54" s="12"/>
      <c r="H54" s="12"/>
      <c r="I54" s="12"/>
      <c r="J54" s="12"/>
      <c r="K54" s="12"/>
      <c r="L54" s="12"/>
      <c r="M54" s="115">
        <v>1000</v>
      </c>
      <c r="N54" s="12"/>
      <c r="O54" s="12"/>
      <c r="P54" s="12"/>
      <c r="Q54" s="12"/>
      <c r="R54" s="2"/>
      <c r="S54" s="109">
        <f t="shared" si="0"/>
        <v>1000</v>
      </c>
      <c r="T54" s="27"/>
      <c r="U54" s="17"/>
      <c r="V54" s="3" t="s">
        <v>87</v>
      </c>
      <c r="W54" s="3"/>
      <c r="X54" s="3"/>
      <c r="Y54" s="3"/>
      <c r="Z54" s="3"/>
      <c r="AA54" s="3"/>
      <c r="AB54" s="3"/>
      <c r="AC54" s="3"/>
      <c r="AD54" s="3"/>
      <c r="AE54" s="3"/>
      <c r="AF54" s="17"/>
    </row>
    <row r="55" spans="1:32" x14ac:dyDescent="0.2">
      <c r="A55" s="14"/>
      <c r="B55" s="33"/>
      <c r="C55" s="13">
        <v>8014</v>
      </c>
      <c r="D55" s="81" t="s">
        <v>84</v>
      </c>
      <c r="E55" s="25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2"/>
      <c r="S55" s="26">
        <f t="shared" si="0"/>
        <v>0</v>
      </c>
      <c r="T55" s="27"/>
      <c r="U55" s="17"/>
      <c r="V55" s="3" t="s">
        <v>87</v>
      </c>
      <c r="W55" s="3"/>
      <c r="X55" s="3"/>
      <c r="Y55" s="3"/>
      <c r="Z55" s="3"/>
      <c r="AA55" s="3"/>
      <c r="AB55" s="3"/>
      <c r="AC55" s="3"/>
      <c r="AD55" s="3"/>
      <c r="AE55" s="3"/>
      <c r="AF55" s="17"/>
    </row>
    <row r="56" spans="1:32" x14ac:dyDescent="0.2">
      <c r="A56" s="14"/>
      <c r="B56" s="33"/>
      <c r="C56" s="13">
        <v>8021</v>
      </c>
      <c r="D56" s="81" t="s">
        <v>85</v>
      </c>
      <c r="E56" s="25"/>
      <c r="F56" s="68"/>
      <c r="G56" s="68">
        <v>9000</v>
      </c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2"/>
      <c r="S56" s="26">
        <f t="shared" si="0"/>
        <v>9000</v>
      </c>
      <c r="T56" s="27"/>
      <c r="U56" s="17"/>
      <c r="V56" s="3" t="s">
        <v>86</v>
      </c>
      <c r="W56" s="3"/>
      <c r="X56" s="3"/>
      <c r="Y56" s="3"/>
      <c r="Z56" s="3"/>
      <c r="AA56" s="3"/>
      <c r="AB56" s="3"/>
      <c r="AC56" s="3"/>
      <c r="AD56" s="3"/>
      <c r="AE56" s="3"/>
      <c r="AF56" s="17"/>
    </row>
    <row r="57" spans="1:32" x14ac:dyDescent="0.2">
      <c r="A57" s="14"/>
      <c r="B57" s="33"/>
      <c r="C57" s="13">
        <v>8111</v>
      </c>
      <c r="D57" s="81" t="s">
        <v>108</v>
      </c>
      <c r="E57" s="25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2"/>
      <c r="S57" s="26">
        <f t="shared" si="0"/>
        <v>0</v>
      </c>
      <c r="T57" s="27"/>
      <c r="U57" s="17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17"/>
    </row>
    <row r="58" spans="1:32" ht="17" thickBot="1" x14ac:dyDescent="0.25">
      <c r="A58" s="14"/>
      <c r="B58" s="34"/>
      <c r="C58" s="28">
        <v>8121</v>
      </c>
      <c r="D58" s="82" t="s">
        <v>109</v>
      </c>
      <c r="E58" s="29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1"/>
      <c r="S58" s="32">
        <f t="shared" si="0"/>
        <v>0</v>
      </c>
      <c r="T58" s="60"/>
      <c r="U58" s="17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17"/>
    </row>
    <row r="59" spans="1:32" ht="17" thickBot="1" x14ac:dyDescent="0.25">
      <c r="A59" s="14"/>
      <c r="B59" s="15"/>
      <c r="C59" s="15"/>
      <c r="D59" s="14"/>
      <c r="E59" s="14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4"/>
      <c r="S59" s="18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7" thickBot="1" x14ac:dyDescent="0.25">
      <c r="A60" s="14"/>
      <c r="B60" s="20" t="s">
        <v>29</v>
      </c>
      <c r="C60" s="21">
        <v>9000</v>
      </c>
      <c r="D60" s="22" t="s">
        <v>110</v>
      </c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2"/>
      <c r="S60" s="24"/>
      <c r="T60" s="19">
        <f>SUM(S60:S63)</f>
        <v>4500</v>
      </c>
      <c r="U60" s="17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17"/>
    </row>
    <row r="61" spans="1:32" x14ac:dyDescent="0.2">
      <c r="A61" s="14"/>
      <c r="B61" s="33"/>
      <c r="C61" s="13">
        <v>9001</v>
      </c>
      <c r="D61" s="25" t="s">
        <v>31</v>
      </c>
      <c r="E61" s="25"/>
      <c r="F61" s="12">
        <v>0</v>
      </c>
      <c r="G61" s="12">
        <v>450</v>
      </c>
      <c r="H61" s="12">
        <v>0</v>
      </c>
      <c r="I61" s="12">
        <v>0</v>
      </c>
      <c r="J61" s="12">
        <v>450</v>
      </c>
      <c r="K61" s="12">
        <v>0</v>
      </c>
      <c r="L61" s="12">
        <v>0</v>
      </c>
      <c r="M61" s="12">
        <v>450</v>
      </c>
      <c r="N61" s="12">
        <v>0</v>
      </c>
      <c r="O61" s="12">
        <v>0</v>
      </c>
      <c r="P61" s="12">
        <v>450</v>
      </c>
      <c r="Q61" s="12">
        <v>0</v>
      </c>
      <c r="R61" s="2"/>
      <c r="S61" s="26">
        <f t="shared" si="0"/>
        <v>1800</v>
      </c>
      <c r="T61" s="27"/>
      <c r="U61" s="17"/>
      <c r="V61" s="3" t="s">
        <v>41</v>
      </c>
      <c r="W61" s="3"/>
      <c r="X61" s="3"/>
      <c r="Y61" s="3"/>
      <c r="Z61" s="3"/>
      <c r="AA61" s="3"/>
      <c r="AB61" s="3"/>
      <c r="AC61" s="3"/>
      <c r="AD61" s="3"/>
      <c r="AE61" s="3"/>
      <c r="AF61" s="17"/>
    </row>
    <row r="62" spans="1:32" x14ac:dyDescent="0.2">
      <c r="A62" s="14"/>
      <c r="B62" s="33"/>
      <c r="C62" s="13">
        <v>9002</v>
      </c>
      <c r="D62" s="25" t="s">
        <v>32</v>
      </c>
      <c r="E62" s="25"/>
      <c r="F62" s="12">
        <v>0</v>
      </c>
      <c r="G62" s="12">
        <v>450</v>
      </c>
      <c r="H62" s="12">
        <v>0</v>
      </c>
      <c r="I62" s="12">
        <v>0</v>
      </c>
      <c r="J62" s="12">
        <v>450</v>
      </c>
      <c r="K62" s="12">
        <v>0</v>
      </c>
      <c r="L62" s="12">
        <v>0</v>
      </c>
      <c r="M62" s="12">
        <v>450</v>
      </c>
      <c r="N62" s="12">
        <v>0</v>
      </c>
      <c r="O62" s="12">
        <v>0</v>
      </c>
      <c r="P62" s="12">
        <v>450</v>
      </c>
      <c r="Q62" s="12">
        <v>0</v>
      </c>
      <c r="R62" s="2"/>
      <c r="S62" s="26">
        <f t="shared" si="0"/>
        <v>1800</v>
      </c>
      <c r="T62" s="27"/>
      <c r="U62" s="17"/>
      <c r="V62" s="3" t="s">
        <v>42</v>
      </c>
      <c r="W62" s="3"/>
      <c r="X62" s="3"/>
      <c r="Y62" s="3"/>
      <c r="Z62" s="3"/>
      <c r="AA62" s="3"/>
      <c r="AB62" s="3"/>
      <c r="AC62" s="3"/>
      <c r="AD62" s="3"/>
      <c r="AE62" s="3"/>
      <c r="AF62" s="17"/>
    </row>
    <row r="63" spans="1:32" ht="17" thickBot="1" x14ac:dyDescent="0.25">
      <c r="A63" s="14"/>
      <c r="B63" s="34"/>
      <c r="C63" s="28">
        <v>9003</v>
      </c>
      <c r="D63" s="29" t="s">
        <v>33</v>
      </c>
      <c r="E63" s="29"/>
      <c r="F63" s="30">
        <v>0</v>
      </c>
      <c r="G63" s="30">
        <v>225</v>
      </c>
      <c r="H63" s="30">
        <v>0</v>
      </c>
      <c r="I63" s="30">
        <v>0</v>
      </c>
      <c r="J63" s="30">
        <v>225</v>
      </c>
      <c r="K63" s="30">
        <v>0</v>
      </c>
      <c r="L63" s="30">
        <v>0</v>
      </c>
      <c r="M63" s="30">
        <v>225</v>
      </c>
      <c r="N63" s="30">
        <v>0</v>
      </c>
      <c r="O63" s="30">
        <v>0</v>
      </c>
      <c r="P63" s="30">
        <v>225</v>
      </c>
      <c r="Q63" s="30">
        <v>0</v>
      </c>
      <c r="R63" s="31"/>
      <c r="S63" s="32">
        <f t="shared" si="0"/>
        <v>900</v>
      </c>
      <c r="T63" s="60"/>
      <c r="U63" s="17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17"/>
    </row>
    <row r="64" spans="1:32" ht="17" thickBot="1" x14ac:dyDescent="0.25">
      <c r="A64" s="14"/>
      <c r="B64" s="14"/>
      <c r="C64" s="14"/>
      <c r="D64" s="14"/>
      <c r="E64" s="79">
        <f>SUM(E6:E63)</f>
        <v>5000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4"/>
      <c r="S64" s="18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4" customHeight="1" thickBot="1" x14ac:dyDescent="0.25">
      <c r="A65" s="14"/>
      <c r="B65" s="75" t="s">
        <v>111</v>
      </c>
      <c r="C65" s="116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7" thickBot="1" x14ac:dyDescent="0.25">
      <c r="A66" s="14"/>
      <c r="B66" s="76">
        <v>67000</v>
      </c>
      <c r="C66" s="60"/>
      <c r="D66" s="69" t="s">
        <v>112</v>
      </c>
      <c r="E66" s="69"/>
      <c r="F66" s="46">
        <f t="shared" ref="F66:Q66" si="2">SUM(F4:F64)</f>
        <v>6610.33</v>
      </c>
      <c r="G66" s="46">
        <f t="shared" si="2"/>
        <v>18421.830000000002</v>
      </c>
      <c r="H66" s="46">
        <f t="shared" si="2"/>
        <v>7804.83</v>
      </c>
      <c r="I66" s="46">
        <f t="shared" si="2"/>
        <v>6959.83</v>
      </c>
      <c r="J66" s="46">
        <f t="shared" si="2"/>
        <v>9084.83</v>
      </c>
      <c r="K66" s="46">
        <f t="shared" si="2"/>
        <v>7604.83</v>
      </c>
      <c r="L66" s="46">
        <f t="shared" si="2"/>
        <v>5864.83</v>
      </c>
      <c r="M66" s="46">
        <f t="shared" si="2"/>
        <v>8409.83</v>
      </c>
      <c r="N66" s="46">
        <f t="shared" si="2"/>
        <v>5539.84</v>
      </c>
      <c r="O66" s="46">
        <f t="shared" si="2"/>
        <v>7234.84</v>
      </c>
      <c r="P66" s="46">
        <f t="shared" si="2"/>
        <v>6929.84</v>
      </c>
      <c r="Q66" s="46">
        <f t="shared" si="2"/>
        <v>5894.84</v>
      </c>
      <c r="R66" s="4"/>
      <c r="S66" s="36">
        <f>SUM(T5:T63)-E64</f>
        <v>96360.5</v>
      </c>
      <c r="T66" s="37" t="s">
        <v>53</v>
      </c>
      <c r="U66" s="36"/>
      <c r="V66" s="37"/>
      <c r="W66" s="7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x14ac:dyDescent="0.2">
      <c r="A67" s="17"/>
      <c r="B67" s="38" t="s">
        <v>77</v>
      </c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62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7" thickBot="1" x14ac:dyDescent="0.25">
      <c r="A68" s="17"/>
      <c r="B68" s="40">
        <v>90000</v>
      </c>
      <c r="C68" s="41"/>
      <c r="D68" s="3" t="s">
        <v>17</v>
      </c>
      <c r="E68" s="3"/>
      <c r="F68" s="10">
        <f>$B$68/12</f>
        <v>7500</v>
      </c>
      <c r="G68" s="10">
        <f t="shared" ref="G68:Q68" si="3">$B$68/12</f>
        <v>7500</v>
      </c>
      <c r="H68" s="10">
        <f t="shared" si="3"/>
        <v>7500</v>
      </c>
      <c r="I68" s="10">
        <f t="shared" si="3"/>
        <v>7500</v>
      </c>
      <c r="J68" s="10">
        <f t="shared" si="3"/>
        <v>7500</v>
      </c>
      <c r="K68" s="10">
        <f t="shared" si="3"/>
        <v>7500</v>
      </c>
      <c r="L68" s="10">
        <f t="shared" si="3"/>
        <v>7500</v>
      </c>
      <c r="M68" s="10">
        <f t="shared" si="3"/>
        <v>7500</v>
      </c>
      <c r="N68" s="10">
        <f t="shared" si="3"/>
        <v>7500</v>
      </c>
      <c r="O68" s="10">
        <f t="shared" si="3"/>
        <v>7500</v>
      </c>
      <c r="P68" s="10">
        <f t="shared" si="3"/>
        <v>7500</v>
      </c>
      <c r="Q68" s="10">
        <f t="shared" si="3"/>
        <v>7500</v>
      </c>
      <c r="R68" s="3"/>
      <c r="S68" s="46">
        <f>SUM(F68:Q68)</f>
        <v>90000</v>
      </c>
      <c r="T68" s="17"/>
      <c r="U68" s="17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17"/>
    </row>
    <row r="69" spans="1:32" x14ac:dyDescent="0.2">
      <c r="A69" s="17"/>
      <c r="B69" s="58" t="s">
        <v>113</v>
      </c>
      <c r="C69" s="43"/>
      <c r="D69" s="3" t="s">
        <v>19</v>
      </c>
      <c r="E69" s="3"/>
      <c r="F69" s="10">
        <v>8000</v>
      </c>
      <c r="G69" s="10">
        <v>8000</v>
      </c>
      <c r="H69" s="10">
        <v>8000</v>
      </c>
      <c r="I69" s="10">
        <v>8000</v>
      </c>
      <c r="J69" s="10">
        <v>8000</v>
      </c>
      <c r="K69" s="10">
        <v>8000</v>
      </c>
      <c r="L69" s="10">
        <v>8000</v>
      </c>
      <c r="M69" s="10">
        <v>8000</v>
      </c>
      <c r="N69" s="10">
        <v>8000</v>
      </c>
      <c r="O69" s="10">
        <v>8000</v>
      </c>
      <c r="P69" s="10">
        <v>8000</v>
      </c>
      <c r="Q69" s="10">
        <v>8000</v>
      </c>
      <c r="R69" s="3"/>
      <c r="S69" s="46">
        <f>SUM(F69:Q69)</f>
        <v>96000</v>
      </c>
      <c r="T69" s="17"/>
      <c r="U69" s="17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7"/>
    </row>
    <row r="70" spans="1:32" ht="17" thickBot="1" x14ac:dyDescent="0.25">
      <c r="A70" s="17"/>
      <c r="B70" s="59">
        <v>117000</v>
      </c>
      <c r="C70" s="45" t="s">
        <v>39</v>
      </c>
      <c r="D70" s="11" t="s">
        <v>49</v>
      </c>
      <c r="E70" s="11"/>
      <c r="F70" s="83" t="s">
        <v>88</v>
      </c>
      <c r="G70" s="83" t="s">
        <v>88</v>
      </c>
      <c r="H70" s="83" t="s">
        <v>88</v>
      </c>
      <c r="I70" s="83" t="s">
        <v>88</v>
      </c>
      <c r="J70" s="83" t="s">
        <v>88</v>
      </c>
      <c r="K70" s="83" t="s">
        <v>88</v>
      </c>
      <c r="L70" s="83" t="s">
        <v>88</v>
      </c>
      <c r="M70" s="83" t="s">
        <v>88</v>
      </c>
      <c r="N70" s="83" t="s">
        <v>88</v>
      </c>
      <c r="O70" s="83" t="s">
        <v>88</v>
      </c>
      <c r="P70" s="83" t="s">
        <v>88</v>
      </c>
      <c r="Q70" s="83" t="s">
        <v>88</v>
      </c>
      <c r="R70" s="11"/>
      <c r="S70" s="47">
        <f>SUM(F70:Q70)</f>
        <v>0</v>
      </c>
      <c r="T70" s="17"/>
      <c r="U70" s="17"/>
      <c r="V70" s="55" t="s">
        <v>50</v>
      </c>
      <c r="W70" s="3"/>
      <c r="X70" s="3"/>
      <c r="Y70" s="3"/>
      <c r="Z70" s="3"/>
      <c r="AA70" s="3"/>
      <c r="AB70" s="3"/>
      <c r="AC70" s="3"/>
      <c r="AD70" s="3"/>
      <c r="AE70" s="3"/>
      <c r="AF70" s="17"/>
    </row>
    <row r="71" spans="1:32" ht="17" thickBot="1" x14ac:dyDescent="0.25">
      <c r="A71" s="17"/>
      <c r="B71" s="17"/>
      <c r="C71" s="17"/>
      <c r="D71" s="3" t="s">
        <v>45</v>
      </c>
      <c r="E71" s="3"/>
      <c r="F71" s="5">
        <f t="shared" ref="F71:L71" si="4">F68-F66</f>
        <v>889.67000000000007</v>
      </c>
      <c r="G71" s="5">
        <f t="shared" si="4"/>
        <v>-10921.830000000002</v>
      </c>
      <c r="H71" s="5">
        <f t="shared" si="4"/>
        <v>-304.82999999999993</v>
      </c>
      <c r="I71" s="5">
        <f t="shared" si="4"/>
        <v>540.17000000000007</v>
      </c>
      <c r="J71" s="5">
        <f t="shared" si="4"/>
        <v>-1584.83</v>
      </c>
      <c r="K71" s="5">
        <f t="shared" si="4"/>
        <v>-104.82999999999993</v>
      </c>
      <c r="L71" s="5">
        <f t="shared" si="4"/>
        <v>1635.17</v>
      </c>
      <c r="M71" s="5">
        <f>M68-M66</f>
        <v>-909.82999999999993</v>
      </c>
      <c r="N71" s="5">
        <f t="shared" ref="N71:Q71" si="5">N68-N66</f>
        <v>1960.1599999999999</v>
      </c>
      <c r="O71" s="5">
        <f t="shared" si="5"/>
        <v>265.15999999999985</v>
      </c>
      <c r="P71" s="5">
        <f t="shared" si="5"/>
        <v>570.15999999999985</v>
      </c>
      <c r="Q71" s="5">
        <f t="shared" si="5"/>
        <v>1605.1599999999999</v>
      </c>
      <c r="R71" s="3"/>
      <c r="S71" s="42">
        <f>S68-S66</f>
        <v>-6360.5</v>
      </c>
      <c r="T71" s="43" t="s">
        <v>18</v>
      </c>
      <c r="U71" s="17"/>
      <c r="V71" s="6">
        <f>B70+S71</f>
        <v>110639.5</v>
      </c>
      <c r="W71" s="7" t="s">
        <v>114</v>
      </c>
      <c r="X71" s="8"/>
      <c r="Y71" s="9"/>
      <c r="Z71" s="3"/>
      <c r="AA71" s="3"/>
      <c r="AB71" s="3"/>
      <c r="AC71" s="3"/>
      <c r="AD71" s="3"/>
      <c r="AE71" s="3"/>
      <c r="AF71" s="17"/>
    </row>
    <row r="72" spans="1:32" ht="17" thickBot="1" x14ac:dyDescent="0.25">
      <c r="A72" s="17"/>
      <c r="B72" s="17"/>
      <c r="C72" s="17"/>
      <c r="D72" s="3" t="s">
        <v>46</v>
      </c>
      <c r="E72" s="3"/>
      <c r="F72" s="5">
        <f>F69-F66</f>
        <v>1389.67</v>
      </c>
      <c r="G72" s="5">
        <f t="shared" ref="G72:L72" si="6">G69-G66</f>
        <v>-10421.830000000002</v>
      </c>
      <c r="H72" s="5">
        <f t="shared" si="6"/>
        <v>195.17000000000007</v>
      </c>
      <c r="I72" s="5">
        <f t="shared" si="6"/>
        <v>1040.17</v>
      </c>
      <c r="J72" s="5">
        <f t="shared" si="6"/>
        <v>-1084.83</v>
      </c>
      <c r="K72" s="5">
        <f t="shared" si="6"/>
        <v>395.17000000000007</v>
      </c>
      <c r="L72" s="5">
        <f t="shared" si="6"/>
        <v>2135.17</v>
      </c>
      <c r="M72" s="5">
        <f>M69-M66</f>
        <v>-409.82999999999993</v>
      </c>
      <c r="N72" s="5">
        <f t="shared" ref="N72:Q72" si="7">N69-N66</f>
        <v>2460.16</v>
      </c>
      <c r="O72" s="5">
        <f t="shared" si="7"/>
        <v>765.15999999999985</v>
      </c>
      <c r="P72" s="5">
        <f t="shared" si="7"/>
        <v>1070.1599999999999</v>
      </c>
      <c r="Q72" s="5">
        <f t="shared" si="7"/>
        <v>2105.16</v>
      </c>
      <c r="R72" s="3"/>
      <c r="S72" s="44">
        <f>S69-S66</f>
        <v>-360.5</v>
      </c>
      <c r="T72" s="45" t="s">
        <v>18</v>
      </c>
      <c r="U72" s="17"/>
      <c r="V72" s="6">
        <f>B70+S72</f>
        <v>116639.5</v>
      </c>
      <c r="W72" s="7" t="s">
        <v>115</v>
      </c>
      <c r="X72" s="8"/>
      <c r="Y72" s="9"/>
      <c r="Z72" s="3"/>
      <c r="AA72" s="3"/>
      <c r="AB72" s="3"/>
      <c r="AC72" s="3"/>
      <c r="AD72" s="3"/>
      <c r="AE72" s="3"/>
      <c r="AF72" s="17"/>
    </row>
    <row r="73" spans="1:32" ht="17" thickBot="1" x14ac:dyDescent="0.25">
      <c r="A73" s="17"/>
      <c r="B73" s="17"/>
      <c r="C73" s="17"/>
      <c r="D73" s="3" t="s">
        <v>48</v>
      </c>
      <c r="E73" s="3"/>
      <c r="F73" s="83" t="s">
        <v>88</v>
      </c>
      <c r="G73" s="83" t="s">
        <v>88</v>
      </c>
      <c r="H73" s="83" t="s">
        <v>88</v>
      </c>
      <c r="I73" s="83" t="s">
        <v>88</v>
      </c>
      <c r="J73" s="83" t="s">
        <v>88</v>
      </c>
      <c r="K73" s="83" t="s">
        <v>88</v>
      </c>
      <c r="L73" s="83" t="s">
        <v>88</v>
      </c>
      <c r="M73" s="83" t="s">
        <v>88</v>
      </c>
      <c r="N73" s="83" t="s">
        <v>88</v>
      </c>
      <c r="O73" s="83" t="s">
        <v>88</v>
      </c>
      <c r="P73" s="83" t="s">
        <v>88</v>
      </c>
      <c r="Q73" s="83" t="s">
        <v>88</v>
      </c>
      <c r="R73" s="3"/>
      <c r="S73" s="56"/>
      <c r="T73" s="57" t="s">
        <v>51</v>
      </c>
      <c r="U73" s="17"/>
      <c r="V73" s="70"/>
      <c r="W73" s="3"/>
      <c r="X73" s="3"/>
      <c r="Y73" s="3"/>
      <c r="Z73" s="3"/>
      <c r="AA73" s="3"/>
      <c r="AB73" s="3"/>
      <c r="AC73" s="3"/>
      <c r="AD73" s="3"/>
      <c r="AE73" s="3"/>
      <c r="AF73" s="17"/>
    </row>
    <row r="74" spans="1:32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</sheetData>
  <mergeCells count="1">
    <mergeCell ref="A1:B1"/>
  </mergeCells>
  <pageMargins left="0.25" right="0.25" top="0.75" bottom="0.75" header="0.3" footer="0.3"/>
  <pageSetup scale="3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</vt:lpstr>
      <vt:lpstr>Previous year budget - 2025</vt:lpstr>
      <vt:lpstr>'2026'!Print_Area</vt:lpstr>
      <vt:lpstr>'Previous year budget - 2025'!Print_Area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Nielsen, Michael B CTR USAF USAFA DF/DFAN</cp:lastModifiedBy>
  <cp:lastPrinted>2025-12-10T14:18:20Z</cp:lastPrinted>
  <dcterms:created xsi:type="dcterms:W3CDTF">2022-03-10T19:59:32Z</dcterms:created>
  <dcterms:modified xsi:type="dcterms:W3CDTF">2026-01-22T00:23:06Z</dcterms:modified>
</cp:coreProperties>
</file>